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f399586af2c4a2f/NAM HOC 2021-2022/TKB/"/>
    </mc:Choice>
  </mc:AlternateContent>
  <xr:revisionPtr revIDLastSave="14" documentId="14_{FCF4CCFC-8ED3-430E-9503-B160AABCD294}" xr6:coauthVersionLast="46" xr6:coauthVersionMax="46" xr10:uidLastSave="{BEACE542-843F-465B-809A-4393D04951CE}"/>
  <bookViews>
    <workbookView xWindow="-120" yWindow="-120" windowWidth="29040" windowHeight="15840" activeTab="2" xr2:uid="{00000000-000D-0000-FFFF-FFFF00000000}"/>
  </bookViews>
  <sheets>
    <sheet name="pccm" sheetId="1" r:id="rId1"/>
    <sheet name="tiết - cột KT" sheetId="3" r:id="rId2"/>
    <sheet name="THỜI KHÓA BIỂU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9" i="3" l="1"/>
  <c r="W118" i="3"/>
  <c r="O118" i="3"/>
  <c r="L118" i="3"/>
  <c r="D118" i="3"/>
  <c r="H118" i="3" s="1"/>
  <c r="W117" i="3"/>
  <c r="O117" i="3"/>
  <c r="D117" i="3"/>
  <c r="L116" i="3"/>
  <c r="O116" i="3" s="1"/>
  <c r="D116" i="3"/>
  <c r="W115" i="3"/>
  <c r="O115" i="3"/>
  <c r="D115" i="3"/>
  <c r="W114" i="3"/>
  <c r="L114" i="3"/>
  <c r="O114" i="3" s="1"/>
  <c r="H114" i="3"/>
  <c r="D114" i="3"/>
  <c r="W113" i="3"/>
  <c r="L113" i="3"/>
  <c r="O113" i="3" s="1"/>
  <c r="D113" i="3"/>
  <c r="W112" i="3"/>
  <c r="L112" i="3"/>
  <c r="O112" i="3" s="1"/>
  <c r="W111" i="3"/>
  <c r="O111" i="3"/>
  <c r="L111" i="3"/>
  <c r="D111" i="3"/>
  <c r="H111" i="3" s="1"/>
  <c r="W110" i="3"/>
  <c r="O110" i="3"/>
  <c r="L110" i="3"/>
  <c r="D110" i="3"/>
  <c r="W106" i="3"/>
  <c r="L106" i="3"/>
  <c r="L119" i="3" s="1"/>
  <c r="O119" i="3" s="1"/>
  <c r="D106" i="3"/>
  <c r="D119" i="3" s="1"/>
  <c r="W105" i="3"/>
  <c r="O105" i="3"/>
  <c r="W104" i="3"/>
  <c r="O104" i="3"/>
  <c r="W103" i="3"/>
  <c r="O103" i="3"/>
  <c r="W102" i="3"/>
  <c r="O102" i="3"/>
  <c r="W101" i="3"/>
  <c r="O101" i="3"/>
  <c r="W100" i="3"/>
  <c r="O100" i="3"/>
  <c r="W99" i="3"/>
  <c r="O99" i="3"/>
  <c r="D99" i="3"/>
  <c r="D112" i="3" s="1"/>
  <c r="H112" i="3" s="1"/>
  <c r="W98" i="3"/>
  <c r="O98" i="3"/>
  <c r="W97" i="3"/>
  <c r="O97" i="3"/>
  <c r="C91" i="3"/>
  <c r="B9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AG70" i="3" s="1"/>
  <c r="AH70" i="3" s="1"/>
  <c r="S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R70" i="3" s="1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AG69" i="3" s="1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Q68" i="3"/>
  <c r="P68" i="3"/>
  <c r="O68" i="3"/>
  <c r="N68" i="3"/>
  <c r="M68" i="3"/>
  <c r="L68" i="3"/>
  <c r="K68" i="3"/>
  <c r="J68" i="3"/>
  <c r="I68" i="3"/>
  <c r="H68" i="3"/>
  <c r="G68" i="3"/>
  <c r="F68" i="3"/>
  <c r="R68" i="3" s="1"/>
  <c r="E68" i="3"/>
  <c r="D68" i="3"/>
  <c r="AF67" i="3"/>
  <c r="AE67" i="3"/>
  <c r="AD67" i="3"/>
  <c r="AC67" i="3"/>
  <c r="AB67" i="3"/>
  <c r="AA67" i="3"/>
  <c r="Z67" i="3"/>
  <c r="Y67" i="3"/>
  <c r="X67" i="3"/>
  <c r="W67" i="3"/>
  <c r="V67" i="3"/>
  <c r="U67" i="3"/>
  <c r="AG67" i="3" s="1"/>
  <c r="AH67" i="3" s="1"/>
  <c r="T67" i="3"/>
  <c r="S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R67" i="3" s="1"/>
  <c r="D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AG66" i="3" s="1"/>
  <c r="AH66" i="3" s="1"/>
  <c r="S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R66" i="3" s="1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AG65" i="3" s="1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AG64" i="3" s="1"/>
  <c r="Q64" i="3"/>
  <c r="P64" i="3"/>
  <c r="O64" i="3"/>
  <c r="N64" i="3"/>
  <c r="M64" i="3"/>
  <c r="L64" i="3"/>
  <c r="K64" i="3"/>
  <c r="J64" i="3"/>
  <c r="I64" i="3"/>
  <c r="H64" i="3"/>
  <c r="G64" i="3"/>
  <c r="F64" i="3"/>
  <c r="R64" i="3" s="1"/>
  <c r="E64" i="3"/>
  <c r="D64" i="3"/>
  <c r="AF63" i="3"/>
  <c r="AE63" i="3"/>
  <c r="AD63" i="3"/>
  <c r="AC63" i="3"/>
  <c r="AB63" i="3"/>
  <c r="AA63" i="3"/>
  <c r="Z63" i="3"/>
  <c r="Y63" i="3"/>
  <c r="X63" i="3"/>
  <c r="W63" i="3"/>
  <c r="V63" i="3"/>
  <c r="U63" i="3"/>
  <c r="AG63" i="3" s="1"/>
  <c r="AH63" i="3" s="1"/>
  <c r="T63" i="3"/>
  <c r="S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R63" i="3" s="1"/>
  <c r="D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AG62" i="3" s="1"/>
  <c r="S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R62" i="3" s="1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AG61" i="3" s="1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R61" i="3" s="1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Q60" i="3"/>
  <c r="P60" i="3"/>
  <c r="O60" i="3"/>
  <c r="N60" i="3"/>
  <c r="M60" i="3"/>
  <c r="L60" i="3"/>
  <c r="K60" i="3"/>
  <c r="J60" i="3"/>
  <c r="I60" i="3"/>
  <c r="H60" i="3"/>
  <c r="G60" i="3"/>
  <c r="F60" i="3"/>
  <c r="R60" i="3" s="1"/>
  <c r="E60" i="3"/>
  <c r="D60" i="3"/>
  <c r="AF59" i="3"/>
  <c r="AE59" i="3"/>
  <c r="AD59" i="3"/>
  <c r="AC59" i="3"/>
  <c r="AB59" i="3"/>
  <c r="AA59" i="3"/>
  <c r="Z59" i="3"/>
  <c r="Y59" i="3"/>
  <c r="X59" i="3"/>
  <c r="W59" i="3"/>
  <c r="V59" i="3"/>
  <c r="U59" i="3"/>
  <c r="AG59" i="3" s="1"/>
  <c r="AH59" i="3" s="1"/>
  <c r="T59" i="3"/>
  <c r="S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R59" i="3" s="1"/>
  <c r="D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AG58" i="3" s="1"/>
  <c r="AH58" i="3" s="1"/>
  <c r="S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R58" i="3" s="1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AG57" i="3" s="1"/>
  <c r="Q57" i="3"/>
  <c r="P57" i="3"/>
  <c r="O57" i="3"/>
  <c r="N57" i="3"/>
  <c r="M57" i="3"/>
  <c r="L57" i="3"/>
  <c r="K57" i="3"/>
  <c r="J57" i="3"/>
  <c r="I57" i="3"/>
  <c r="H57" i="3"/>
  <c r="G57" i="3"/>
  <c r="G91" i="3" s="1"/>
  <c r="F57" i="3"/>
  <c r="E57" i="3"/>
  <c r="D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Q56" i="3"/>
  <c r="P56" i="3"/>
  <c r="O56" i="3"/>
  <c r="N56" i="3"/>
  <c r="M56" i="3"/>
  <c r="L56" i="3"/>
  <c r="K56" i="3"/>
  <c r="J56" i="3"/>
  <c r="I56" i="3"/>
  <c r="H56" i="3"/>
  <c r="G56" i="3"/>
  <c r="F56" i="3"/>
  <c r="R56" i="3" s="1"/>
  <c r="E56" i="3"/>
  <c r="D56" i="3"/>
  <c r="AF55" i="3"/>
  <c r="AE55" i="3"/>
  <c r="AD55" i="3"/>
  <c r="AC55" i="3"/>
  <c r="AB55" i="3"/>
  <c r="AA55" i="3"/>
  <c r="Z55" i="3"/>
  <c r="Y55" i="3"/>
  <c r="X55" i="3"/>
  <c r="W55" i="3"/>
  <c r="V55" i="3"/>
  <c r="U55" i="3"/>
  <c r="AG55" i="3" s="1"/>
  <c r="AH55" i="3" s="1"/>
  <c r="T55" i="3"/>
  <c r="S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R55" i="3" s="1"/>
  <c r="D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AG54" i="3" s="1"/>
  <c r="AH54" i="3" s="1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R54" i="3" s="1"/>
  <c r="AF53" i="3"/>
  <c r="AE53" i="3"/>
  <c r="AE91" i="3" s="1"/>
  <c r="AE92" i="3" s="1"/>
  <c r="AD53" i="3"/>
  <c r="AC53" i="3"/>
  <c r="AB53" i="3"/>
  <c r="AA53" i="3"/>
  <c r="AA91" i="3" s="1"/>
  <c r="Z53" i="3"/>
  <c r="Y53" i="3"/>
  <c r="X53" i="3"/>
  <c r="W53" i="3"/>
  <c r="W91" i="3" s="1"/>
  <c r="W92" i="3" s="1"/>
  <c r="V53" i="3"/>
  <c r="U53" i="3"/>
  <c r="T53" i="3"/>
  <c r="S53" i="3"/>
  <c r="AG53" i="3" s="1"/>
  <c r="Q53" i="3"/>
  <c r="P53" i="3"/>
  <c r="O53" i="3"/>
  <c r="O91" i="3" s="1"/>
  <c r="O92" i="3" s="1"/>
  <c r="N53" i="3"/>
  <c r="M53" i="3"/>
  <c r="L53" i="3"/>
  <c r="K53" i="3"/>
  <c r="K91" i="3" s="1"/>
  <c r="J53" i="3"/>
  <c r="I53" i="3"/>
  <c r="H53" i="3"/>
  <c r="G53" i="3"/>
  <c r="F53" i="3"/>
  <c r="F91" i="3" s="1"/>
  <c r="E53" i="3"/>
  <c r="D53" i="3"/>
  <c r="AF52" i="3"/>
  <c r="AE52" i="3"/>
  <c r="AD52" i="3"/>
  <c r="AC52" i="3"/>
  <c r="AB52" i="3"/>
  <c r="AA52" i="3"/>
  <c r="Z52" i="3"/>
  <c r="Y52" i="3"/>
  <c r="X52" i="3"/>
  <c r="W52" i="3"/>
  <c r="V52" i="3"/>
  <c r="S52" i="3"/>
  <c r="AG52" i="3" s="1"/>
  <c r="AH52" i="3" s="1"/>
  <c r="Q52" i="3"/>
  <c r="P52" i="3"/>
  <c r="O52" i="3"/>
  <c r="N52" i="3"/>
  <c r="L52" i="3"/>
  <c r="K52" i="3"/>
  <c r="J52" i="3"/>
  <c r="I52" i="3"/>
  <c r="H52" i="3"/>
  <c r="G52" i="3"/>
  <c r="D52" i="3"/>
  <c r="R52" i="3" s="1"/>
  <c r="AF51" i="3"/>
  <c r="AE51" i="3"/>
  <c r="AD51" i="3"/>
  <c r="AC51" i="3"/>
  <c r="AB51" i="3"/>
  <c r="AA51" i="3"/>
  <c r="Z51" i="3"/>
  <c r="Y51" i="3"/>
  <c r="X51" i="3"/>
  <c r="W51" i="3"/>
  <c r="V51" i="3"/>
  <c r="S51" i="3"/>
  <c r="Q51" i="3"/>
  <c r="P51" i="3"/>
  <c r="O51" i="3"/>
  <c r="N51" i="3"/>
  <c r="L51" i="3"/>
  <c r="K51" i="3"/>
  <c r="J51" i="3"/>
  <c r="I51" i="3"/>
  <c r="R51" i="3" s="1"/>
  <c r="H51" i="3"/>
  <c r="G51" i="3"/>
  <c r="D51" i="3"/>
  <c r="AF50" i="3"/>
  <c r="AE50" i="3"/>
  <c r="AD50" i="3"/>
  <c r="AC50" i="3"/>
  <c r="AB50" i="3"/>
  <c r="AA50" i="3"/>
  <c r="Z50" i="3"/>
  <c r="Y50" i="3"/>
  <c r="X50" i="3"/>
  <c r="W50" i="3"/>
  <c r="V50" i="3"/>
  <c r="S50" i="3"/>
  <c r="AG50" i="3" s="1"/>
  <c r="AH50" i="3" s="1"/>
  <c r="Q50" i="3"/>
  <c r="P50" i="3"/>
  <c r="O50" i="3"/>
  <c r="N50" i="3"/>
  <c r="L50" i="3"/>
  <c r="K50" i="3"/>
  <c r="J50" i="3"/>
  <c r="I50" i="3"/>
  <c r="H50" i="3"/>
  <c r="G50" i="3"/>
  <c r="D50" i="3"/>
  <c r="R50" i="3" s="1"/>
  <c r="AF49" i="3"/>
  <c r="AE49" i="3"/>
  <c r="AD49" i="3"/>
  <c r="AC49" i="3"/>
  <c r="AB49" i="3"/>
  <c r="AA49" i="3"/>
  <c r="Z49" i="3"/>
  <c r="Y49" i="3"/>
  <c r="X49" i="3"/>
  <c r="W49" i="3"/>
  <c r="V49" i="3"/>
  <c r="S49" i="3"/>
  <c r="Q49" i="3"/>
  <c r="P49" i="3"/>
  <c r="O49" i="3"/>
  <c r="N49" i="3"/>
  <c r="L49" i="3"/>
  <c r="K49" i="3"/>
  <c r="J49" i="3"/>
  <c r="I49" i="3"/>
  <c r="R49" i="3" s="1"/>
  <c r="H49" i="3"/>
  <c r="G49" i="3"/>
  <c r="D49" i="3"/>
  <c r="AF48" i="3"/>
  <c r="AE48" i="3"/>
  <c r="AD48" i="3"/>
  <c r="AC48" i="3"/>
  <c r="AB48" i="3"/>
  <c r="AA48" i="3"/>
  <c r="Z48" i="3"/>
  <c r="Y48" i="3"/>
  <c r="X48" i="3"/>
  <c r="W48" i="3"/>
  <c r="V48" i="3"/>
  <c r="S48" i="3"/>
  <c r="AG48" i="3" s="1"/>
  <c r="AH48" i="3" s="1"/>
  <c r="Q48" i="3"/>
  <c r="P48" i="3"/>
  <c r="O48" i="3"/>
  <c r="N48" i="3"/>
  <c r="L48" i="3"/>
  <c r="K48" i="3"/>
  <c r="J48" i="3"/>
  <c r="I48" i="3"/>
  <c r="H48" i="3"/>
  <c r="G48" i="3"/>
  <c r="D48" i="3"/>
  <c r="R48" i="3" s="1"/>
  <c r="AF47" i="3"/>
  <c r="AE47" i="3"/>
  <c r="AD47" i="3"/>
  <c r="AC47" i="3"/>
  <c r="AB47" i="3"/>
  <c r="AA47" i="3"/>
  <c r="Z47" i="3"/>
  <c r="Y47" i="3"/>
  <c r="X47" i="3"/>
  <c r="W47" i="3"/>
  <c r="V47" i="3"/>
  <c r="S47" i="3"/>
  <c r="Q47" i="3"/>
  <c r="P47" i="3"/>
  <c r="O47" i="3"/>
  <c r="N47" i="3"/>
  <c r="L47" i="3"/>
  <c r="K47" i="3"/>
  <c r="J47" i="3"/>
  <c r="I47" i="3"/>
  <c r="R47" i="3" s="1"/>
  <c r="H47" i="3"/>
  <c r="G47" i="3"/>
  <c r="D47" i="3"/>
  <c r="AF46" i="3"/>
  <c r="AE46" i="3"/>
  <c r="AD46" i="3"/>
  <c r="AC46" i="3"/>
  <c r="AB46" i="3"/>
  <c r="AA46" i="3"/>
  <c r="Z46" i="3"/>
  <c r="Y46" i="3"/>
  <c r="X46" i="3"/>
  <c r="W46" i="3"/>
  <c r="V46" i="3"/>
  <c r="S46" i="3"/>
  <c r="AG46" i="3" s="1"/>
  <c r="AH46" i="3" s="1"/>
  <c r="Q46" i="3"/>
  <c r="P46" i="3"/>
  <c r="O46" i="3"/>
  <c r="N46" i="3"/>
  <c r="L46" i="3"/>
  <c r="K46" i="3"/>
  <c r="J46" i="3"/>
  <c r="I46" i="3"/>
  <c r="H46" i="3"/>
  <c r="G46" i="3"/>
  <c r="D46" i="3"/>
  <c r="R46" i="3" s="1"/>
  <c r="AF45" i="3"/>
  <c r="AE45" i="3"/>
  <c r="AD45" i="3"/>
  <c r="AC45" i="3"/>
  <c r="AB45" i="3"/>
  <c r="AA45" i="3"/>
  <c r="Z45" i="3"/>
  <c r="Y45" i="3"/>
  <c r="X45" i="3"/>
  <c r="W45" i="3"/>
  <c r="V45" i="3"/>
  <c r="S45" i="3"/>
  <c r="Q45" i="3"/>
  <c r="P45" i="3"/>
  <c r="O45" i="3"/>
  <c r="N45" i="3"/>
  <c r="L45" i="3"/>
  <c r="K45" i="3"/>
  <c r="J45" i="3"/>
  <c r="I45" i="3"/>
  <c r="R45" i="3" s="1"/>
  <c r="H45" i="3"/>
  <c r="G45" i="3"/>
  <c r="D45" i="3"/>
  <c r="AF44" i="3"/>
  <c r="AE44" i="3"/>
  <c r="AD44" i="3"/>
  <c r="AC44" i="3"/>
  <c r="AB44" i="3"/>
  <c r="AA44" i="3"/>
  <c r="Z44" i="3"/>
  <c r="Y44" i="3"/>
  <c r="X44" i="3"/>
  <c r="W44" i="3"/>
  <c r="V44" i="3"/>
  <c r="S44" i="3"/>
  <c r="AG44" i="3" s="1"/>
  <c r="AH44" i="3" s="1"/>
  <c r="Q44" i="3"/>
  <c r="P44" i="3"/>
  <c r="O44" i="3"/>
  <c r="N44" i="3"/>
  <c r="L44" i="3"/>
  <c r="K44" i="3"/>
  <c r="J44" i="3"/>
  <c r="I44" i="3"/>
  <c r="H44" i="3"/>
  <c r="G44" i="3"/>
  <c r="D44" i="3"/>
  <c r="R44" i="3" s="1"/>
  <c r="AF43" i="3"/>
  <c r="AE43" i="3"/>
  <c r="AD43" i="3"/>
  <c r="AC43" i="3"/>
  <c r="AB43" i="3"/>
  <c r="AA43" i="3"/>
  <c r="Z43" i="3"/>
  <c r="Y43" i="3"/>
  <c r="X43" i="3"/>
  <c r="W43" i="3"/>
  <c r="V43" i="3"/>
  <c r="S43" i="3"/>
  <c r="Q43" i="3"/>
  <c r="Q91" i="3" s="1"/>
  <c r="Q92" i="3" s="1"/>
  <c r="P43" i="3"/>
  <c r="O43" i="3"/>
  <c r="N43" i="3"/>
  <c r="L43" i="3"/>
  <c r="L91" i="3" s="1"/>
  <c r="K43" i="3"/>
  <c r="J43" i="3"/>
  <c r="I43" i="3"/>
  <c r="R43" i="3" s="1"/>
  <c r="H43" i="3"/>
  <c r="H91" i="3" s="1"/>
  <c r="H92" i="3" s="1"/>
  <c r="G43" i="3"/>
  <c r="D43" i="3"/>
  <c r="AD24" i="3"/>
  <c r="AB24" i="3"/>
  <c r="Z24" i="3"/>
  <c r="X24" i="3"/>
  <c r="V24" i="3"/>
  <c r="T24" i="3"/>
  <c r="R24" i="3"/>
  <c r="P24" i="3"/>
  <c r="N24" i="3"/>
  <c r="L24" i="3"/>
  <c r="J24" i="3"/>
  <c r="H24" i="3"/>
  <c r="AH64" i="3" l="1"/>
  <c r="K92" i="3"/>
  <c r="S102" i="3"/>
  <c r="G92" i="3"/>
  <c r="S100" i="3"/>
  <c r="AB100" i="3" s="1"/>
  <c r="AF100" i="3" s="1"/>
  <c r="AF91" i="3"/>
  <c r="AF92" i="3" s="1"/>
  <c r="T91" i="3"/>
  <c r="R57" i="3"/>
  <c r="AG60" i="3"/>
  <c r="AH60" i="3" s="1"/>
  <c r="AH65" i="3"/>
  <c r="F92" i="3"/>
  <c r="S99" i="3"/>
  <c r="AB99" i="3" s="1"/>
  <c r="AF99" i="3" s="1"/>
  <c r="AH53" i="3"/>
  <c r="N91" i="3"/>
  <c r="AB91" i="3"/>
  <c r="D91" i="3"/>
  <c r="J91" i="3"/>
  <c r="AG43" i="3"/>
  <c r="Y91" i="3"/>
  <c r="AC91" i="3"/>
  <c r="V91" i="3"/>
  <c r="Z91" i="3"/>
  <c r="AD91" i="3"/>
  <c r="AG45" i="3"/>
  <c r="AH45" i="3" s="1"/>
  <c r="AG47" i="3"/>
  <c r="AH47" i="3" s="1"/>
  <c r="AG49" i="3"/>
  <c r="AH49" i="3" s="1"/>
  <c r="AG51" i="3"/>
  <c r="AH51" i="3" s="1"/>
  <c r="R53" i="3"/>
  <c r="R91" i="3" s="1"/>
  <c r="R92" i="3" s="1"/>
  <c r="U91" i="3"/>
  <c r="AG56" i="3"/>
  <c r="AH56" i="3" s="1"/>
  <c r="AH61" i="3"/>
  <c r="R69" i="3"/>
  <c r="AH69" i="3" s="1"/>
  <c r="D120" i="3"/>
  <c r="AB117" i="3"/>
  <c r="AF117" i="3" s="1"/>
  <c r="S104" i="3"/>
  <c r="AB104" i="3" s="1"/>
  <c r="AF104" i="3" s="1"/>
  <c r="L92" i="3"/>
  <c r="AA92" i="3"/>
  <c r="S117" i="3"/>
  <c r="AB102" i="3"/>
  <c r="AF102" i="3" s="1"/>
  <c r="I91" i="3"/>
  <c r="I92" i="3" s="1"/>
  <c r="X91" i="3"/>
  <c r="X92" i="3" s="1"/>
  <c r="P91" i="3"/>
  <c r="E91" i="3"/>
  <c r="M91" i="3"/>
  <c r="AH57" i="3"/>
  <c r="AH62" i="3"/>
  <c r="R65" i="3"/>
  <c r="AG68" i="3"/>
  <c r="AH68" i="3" s="1"/>
  <c r="S91" i="3"/>
  <c r="L120" i="3"/>
  <c r="O106" i="3"/>
  <c r="H110" i="3"/>
  <c r="D107" i="3"/>
  <c r="L107" i="3"/>
  <c r="S112" i="3" l="1"/>
  <c r="AB112" i="3" s="1"/>
  <c r="AF112" i="3" s="1"/>
  <c r="AK112" i="3" s="1"/>
  <c r="U92" i="3"/>
  <c r="F93" i="3" s="1"/>
  <c r="AK117" i="3"/>
  <c r="AD92" i="3"/>
  <c r="S119" i="3"/>
  <c r="AB119" i="3" s="1"/>
  <c r="AF119" i="3" s="1"/>
  <c r="S114" i="3"/>
  <c r="AB114" i="3" s="1"/>
  <c r="AF114" i="3" s="1"/>
  <c r="Y92" i="3"/>
  <c r="AB92" i="3"/>
  <c r="S118" i="3"/>
  <c r="AB118" i="3" s="1"/>
  <c r="AF118" i="3" s="1"/>
  <c r="S105" i="3"/>
  <c r="AB105" i="3" s="1"/>
  <c r="AF105" i="3" s="1"/>
  <c r="M92" i="3"/>
  <c r="M93" i="3" s="1"/>
  <c r="S113" i="3"/>
  <c r="AB113" i="3" s="1"/>
  <c r="AF113" i="3" s="1"/>
  <c r="AK113" i="3" s="1"/>
  <c r="V92" i="3"/>
  <c r="G93" i="3" s="1"/>
  <c r="S101" i="3"/>
  <c r="AB101" i="3" s="1"/>
  <c r="AF101" i="3" s="1"/>
  <c r="AK114" i="3" s="1"/>
  <c r="J92" i="3"/>
  <c r="J93" i="3" s="1"/>
  <c r="S98" i="3"/>
  <c r="AB98" i="3" s="1"/>
  <c r="AF98" i="3" s="1"/>
  <c r="E92" i="3"/>
  <c r="L93" i="3"/>
  <c r="S116" i="3"/>
  <c r="AB116" i="3" s="1"/>
  <c r="AF116" i="3" s="1"/>
  <c r="AC92" i="3"/>
  <c r="S97" i="3"/>
  <c r="AB97" i="3" s="1"/>
  <c r="AF97" i="3" s="1"/>
  <c r="D92" i="3"/>
  <c r="D93" i="3" s="1"/>
  <c r="S106" i="3"/>
  <c r="AB106" i="3" s="1"/>
  <c r="AF106" i="3" s="1"/>
  <c r="P92" i="3"/>
  <c r="S92" i="3"/>
  <c r="S110" i="3"/>
  <c r="AB110" i="3" s="1"/>
  <c r="AF110" i="3" s="1"/>
  <c r="S115" i="3"/>
  <c r="AB115" i="3" s="1"/>
  <c r="AF115" i="3" s="1"/>
  <c r="AK115" i="3" s="1"/>
  <c r="Z92" i="3"/>
  <c r="K93" i="3" s="1"/>
  <c r="AG91" i="3"/>
  <c r="AG92" i="3" s="1"/>
  <c r="AH92" i="3" s="1"/>
  <c r="AI92" i="3" s="1"/>
  <c r="AH43" i="3"/>
  <c r="AH91" i="3" s="1"/>
  <c r="N92" i="3"/>
  <c r="S103" i="3"/>
  <c r="AB103" i="3" s="1"/>
  <c r="AF103" i="3" s="1"/>
  <c r="T92" i="3"/>
  <c r="S111" i="3"/>
  <c r="AB111" i="3" s="1"/>
  <c r="AF111" i="3" s="1"/>
  <c r="AK116" i="3" l="1"/>
  <c r="O93" i="3"/>
  <c r="AK111" i="3"/>
  <c r="AK110" i="3"/>
  <c r="E93" i="3"/>
  <c r="AK118" i="3"/>
  <c r="AK119" i="3"/>
</calcChain>
</file>

<file path=xl/sharedStrings.xml><?xml version="1.0" encoding="utf-8"?>
<sst xmlns="http://schemas.openxmlformats.org/spreadsheetml/2006/main" count="1191" uniqueCount="332">
  <si>
    <t>STT</t>
  </si>
  <si>
    <t>Môn</t>
  </si>
  <si>
    <t>Tt5</t>
  </si>
  <si>
    <t>T2</t>
  </si>
  <si>
    <t>T3</t>
  </si>
  <si>
    <t>Tt6</t>
  </si>
  <si>
    <t>Tt2</t>
  </si>
  <si>
    <t>T4</t>
  </si>
  <si>
    <t>T5</t>
  </si>
  <si>
    <t>Tt3</t>
  </si>
  <si>
    <t>Lý</t>
  </si>
  <si>
    <t xml:space="preserve">Hóa </t>
  </si>
  <si>
    <t xml:space="preserve">Sinh </t>
  </si>
  <si>
    <t>Sn3</t>
  </si>
  <si>
    <t>Sn5</t>
  </si>
  <si>
    <t>Sn2</t>
  </si>
  <si>
    <t>Sn4</t>
  </si>
  <si>
    <t>CN</t>
  </si>
  <si>
    <t>Tin</t>
  </si>
  <si>
    <t>Văn</t>
  </si>
  <si>
    <t>Sử</t>
  </si>
  <si>
    <t>Địa</t>
  </si>
  <si>
    <t>D5</t>
  </si>
  <si>
    <t>D4</t>
  </si>
  <si>
    <t>D2</t>
  </si>
  <si>
    <t>D3</t>
  </si>
  <si>
    <t>GDCD</t>
  </si>
  <si>
    <t>G1</t>
  </si>
  <si>
    <t>G2</t>
  </si>
  <si>
    <t>Tiếng Anh</t>
  </si>
  <si>
    <t>A6</t>
  </si>
  <si>
    <t>A5</t>
  </si>
  <si>
    <t>A2</t>
  </si>
  <si>
    <t>A4</t>
  </si>
  <si>
    <t>A3</t>
  </si>
  <si>
    <t>A1</t>
  </si>
  <si>
    <t>Thể dục</t>
  </si>
  <si>
    <t>Quốc phòng</t>
  </si>
  <si>
    <t>Q1</t>
  </si>
  <si>
    <t>Q2</t>
  </si>
  <si>
    <t>Nghề phổ thông</t>
  </si>
  <si>
    <t>Tt9</t>
  </si>
  <si>
    <t>10A1</t>
  </si>
  <si>
    <t>10A2</t>
  </si>
  <si>
    <t>LỚP 1</t>
  </si>
  <si>
    <t>GVCN</t>
  </si>
  <si>
    <t>LỚP</t>
  </si>
  <si>
    <t>10A3</t>
  </si>
  <si>
    <t>10A4</t>
  </si>
  <si>
    <t>10A5</t>
  </si>
  <si>
    <t>10A6</t>
  </si>
  <si>
    <t>10A7</t>
  </si>
  <si>
    <t>10A8</t>
  </si>
  <si>
    <t>10A9</t>
  </si>
  <si>
    <t>10A10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</si>
  <si>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</si>
  <si>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</si>
  <si>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</si>
  <si>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</si>
  <si>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</si>
  <si>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</si>
  <si>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</si>
  <si>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</si>
  <si>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LỚP 10</t>
  </si>
  <si>
    <t>LỚP 11</t>
  </si>
  <si>
    <t>LỚP 12</t>
  </si>
  <si>
    <t>LỚP 13</t>
  </si>
  <si>
    <t>LỚP 14</t>
  </si>
  <si>
    <t>LỚP 15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</si>
  <si>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</si>
  <si>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</si>
  <si>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</si>
  <si>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</si>
  <si>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</si>
  <si>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</si>
  <si>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</si>
  <si>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</si>
  <si>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</si>
  <si>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</si>
  <si>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</si>
  <si>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</si>
  <si>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</si>
  <si>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</si>
  <si>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</si>
  <si>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</si>
  <si>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</si>
  <si>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</si>
  <si>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V7</t>
  </si>
  <si>
    <t>Tt4</t>
  </si>
  <si>
    <t>Lc3</t>
  </si>
  <si>
    <t>Sg3</t>
  </si>
  <si>
    <t>Tn4</t>
  </si>
  <si>
    <t>H2</t>
  </si>
  <si>
    <t>H5</t>
  </si>
  <si>
    <t>V3</t>
  </si>
  <si>
    <t>V5</t>
  </si>
  <si>
    <t>Sg2</t>
  </si>
  <si>
    <t>Tt1</t>
  </si>
  <si>
    <t>Tn3</t>
  </si>
  <si>
    <t>Lc5</t>
  </si>
  <si>
    <t>Tt7</t>
  </si>
  <si>
    <t>H4</t>
  </si>
  <si>
    <t>Tt8</t>
  </si>
  <si>
    <t>Lc4</t>
  </si>
  <si>
    <t>Toán</t>
  </si>
  <si>
    <t>Tq2</t>
  </si>
  <si>
    <t>Tq4</t>
  </si>
  <si>
    <t>Tq3</t>
  </si>
  <si>
    <t>Tq1</t>
  </si>
  <si>
    <t>V4</t>
  </si>
  <si>
    <t>V6</t>
  </si>
  <si>
    <t>V2</t>
  </si>
  <si>
    <t>V8</t>
  </si>
  <si>
    <t>Tn2</t>
  </si>
  <si>
    <t>H3</t>
  </si>
  <si>
    <t>H1</t>
  </si>
  <si>
    <t>Lc8</t>
  </si>
  <si>
    <t>Lc6</t>
  </si>
  <si>
    <t>Lc7</t>
  </si>
  <si>
    <t>Lcc5</t>
  </si>
  <si>
    <t>Lc2</t>
  </si>
  <si>
    <t>Sg1</t>
  </si>
  <si>
    <t xml:space="preserve">PCCM dạy học online - Cập nhật điểm lên Smast </t>
  </si>
  <si>
    <t>SỞ GIÁO DỤC VÀ ĐÀO TẠO ĐẮK LẮK</t>
  </si>
  <si>
    <t>CỘNG HÒA XÃ HỘI CHỦ NGHĨA VIỆT NAM</t>
  </si>
  <si>
    <t>TRƯỜNG THPT HUỲNH THÚC KHÁNG</t>
  </si>
  <si>
    <t>Độc lập - Tự do - Hạnh phúc</t>
  </si>
  <si>
    <t>BUỔI SÁNG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</si>
  <si>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</si>
  <si>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</si>
  <si>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</si>
  <si>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</si>
  <si>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</si>
  <si>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</si>
  <si>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</si>
  <si>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</si>
  <si>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</si>
  <si>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</si>
  <si>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</si>
  <si>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Lớp 10</t>
  </si>
  <si>
    <t>Lớp 11</t>
  </si>
  <si>
    <t>Lớp 12</t>
  </si>
  <si>
    <t>Lớp 13</t>
  </si>
  <si>
    <t>Lớp 14</t>
  </si>
  <si>
    <t>Lớp 15</t>
  </si>
  <si>
    <t>10A1,10A2</t>
  </si>
  <si>
    <t>10A3,10A4</t>
  </si>
  <si>
    <t>10A5,10A6</t>
  </si>
  <si>
    <t>10A7,10A8</t>
  </si>
  <si>
    <t>10A9,10A10</t>
  </si>
  <si>
    <t>11A2,11A3</t>
  </si>
  <si>
    <t>11A4,11A5</t>
  </si>
  <si>
    <t>11A6,11A7</t>
  </si>
  <si>
    <t>11A8,11A9</t>
  </si>
  <si>
    <t>12A2,12A3</t>
  </si>
  <si>
    <t>12A4,12A5</t>
  </si>
  <si>
    <t>12A6,12A7</t>
  </si>
  <si>
    <t>12A8,12A9</t>
  </si>
  <si>
    <r>
      <t xml:space="preserve">Sinh
</t>
    </r>
    <r>
      <rPr>
        <b/>
        <sz val="9"/>
        <color rgb="FFFF0000"/>
        <rFont val="Times New Roman"/>
        <family val="1"/>
      </rPr>
      <t>(Sn3)</t>
    </r>
  </si>
  <si>
    <r>
      <t xml:space="preserve">Lý
</t>
    </r>
    <r>
      <rPr>
        <b/>
        <sz val="9"/>
        <color rgb="FFFF0000"/>
        <rFont val="Times New Roman"/>
        <family val="1"/>
      </rPr>
      <t>(Lc8)</t>
    </r>
  </si>
  <si>
    <r>
      <t xml:space="preserve">Địa
</t>
    </r>
    <r>
      <rPr>
        <b/>
        <sz val="9"/>
        <color rgb="FFFF0000"/>
        <rFont val="Times New Roman"/>
        <family val="1"/>
      </rPr>
      <t>(D4)</t>
    </r>
  </si>
  <si>
    <r>
      <t xml:space="preserve">Toán
</t>
    </r>
    <r>
      <rPr>
        <b/>
        <sz val="9"/>
        <color rgb="FFFF0000"/>
        <rFont val="Times New Roman"/>
        <family val="1"/>
      </rPr>
      <t>(Tt6)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</si>
  <si>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</si>
  <si>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Lý
</t>
    </r>
    <r>
      <rPr>
        <b/>
        <sz val="9"/>
        <color rgb="FFFF0000"/>
        <rFont val="Times New Roman"/>
        <family val="1"/>
      </rPr>
      <t>(Lc7)</t>
    </r>
  </si>
  <si>
    <r>
      <t xml:space="preserve">Địa
</t>
    </r>
    <r>
      <rPr>
        <b/>
        <sz val="9"/>
        <color rgb="FFFF0000"/>
        <rFont val="Times New Roman"/>
        <family val="1"/>
      </rPr>
      <t>(D3)</t>
    </r>
  </si>
  <si>
    <r>
      <t xml:space="preserve">Toán
</t>
    </r>
    <r>
      <rPr>
        <b/>
        <sz val="9"/>
        <color rgb="FFFF0000"/>
        <rFont val="Times New Roman"/>
        <family val="1"/>
      </rPr>
      <t>(T2-Tt1)</t>
    </r>
  </si>
  <si>
    <r>
      <t xml:space="preserve">Hóa
</t>
    </r>
    <r>
      <rPr>
        <b/>
        <sz val="9"/>
        <color rgb="FFFF0000"/>
        <rFont val="Times New Roman"/>
        <family val="1"/>
      </rPr>
      <t>(H1)</t>
    </r>
  </si>
  <si>
    <r>
      <t xml:space="preserve">Sử
</t>
    </r>
    <r>
      <rPr>
        <b/>
        <sz val="9"/>
        <color rgb="FFFF0000"/>
        <rFont val="Times New Roman"/>
        <family val="1"/>
      </rPr>
      <t>(Sg1)</t>
    </r>
  </si>
  <si>
    <r>
      <t xml:space="preserve">GDCD
</t>
    </r>
    <r>
      <rPr>
        <b/>
        <sz val="9"/>
        <color rgb="FFFF0000"/>
        <rFont val="Times New Roman"/>
        <family val="1"/>
      </rPr>
      <t>(G2)</t>
    </r>
  </si>
  <si>
    <r>
      <t xml:space="preserve">Toán
</t>
    </r>
    <r>
      <rPr>
        <b/>
        <sz val="9"/>
        <color rgb="FFFF0000"/>
        <rFont val="Times New Roman"/>
        <family val="1"/>
      </rPr>
      <t>(Tt5-Tt8)</t>
    </r>
  </si>
  <si>
    <r>
      <t xml:space="preserve">Lý
</t>
    </r>
    <r>
      <rPr>
        <b/>
        <sz val="9"/>
        <color rgb="FFFF0000"/>
        <rFont val="Times New Roman"/>
        <family val="1"/>
      </rPr>
      <t>(Lc3)</t>
    </r>
  </si>
  <si>
    <r>
      <t xml:space="preserve">GDCD
</t>
    </r>
    <r>
      <rPr>
        <b/>
        <sz val="9"/>
        <color rgb="FFFF0000"/>
        <rFont val="Times New Roman"/>
        <family val="1"/>
      </rPr>
      <t>(G1)</t>
    </r>
  </si>
  <si>
    <r>
      <t xml:space="preserve">Toán 
</t>
    </r>
    <r>
      <rPr>
        <b/>
        <sz val="9"/>
        <color rgb="FFFF0000"/>
        <rFont val="Times New Roman"/>
        <family val="1"/>
      </rPr>
      <t>(Tt2-Tt5)</t>
    </r>
  </si>
  <si>
    <r>
      <t xml:space="preserve">Toán
</t>
    </r>
    <r>
      <rPr>
        <b/>
        <sz val="9"/>
        <color rgb="FFFF0000"/>
        <rFont val="Times New Roman"/>
        <family val="1"/>
      </rPr>
      <t>(T4-T5)</t>
    </r>
  </si>
  <si>
    <r>
      <t xml:space="preserve">Toán 
</t>
    </r>
    <r>
      <rPr>
        <b/>
        <sz val="9"/>
        <color rgb="FFFF0000"/>
        <rFont val="Times New Roman"/>
        <family val="1"/>
      </rPr>
      <t>(Tt3)</t>
    </r>
  </si>
  <si>
    <r>
      <t xml:space="preserve">Hóa
</t>
    </r>
    <r>
      <rPr>
        <b/>
        <sz val="9"/>
        <color rgb="FFFF0000"/>
        <rFont val="Times New Roman"/>
        <family val="1"/>
      </rPr>
      <t>(H4)</t>
    </r>
  </si>
  <si>
    <r>
      <t xml:space="preserve">Toán
</t>
    </r>
    <r>
      <rPr>
        <b/>
        <sz val="9"/>
        <color rgb="FFFF0000"/>
        <rFont val="Times New Roman"/>
        <family val="1"/>
      </rPr>
      <t>(Tt4-Tt9)</t>
    </r>
  </si>
  <si>
    <r>
      <t xml:space="preserve">Địa
</t>
    </r>
    <r>
      <rPr>
        <b/>
        <sz val="9"/>
        <color rgb="FFFF0000"/>
        <rFont val="Times New Roman"/>
        <family val="1"/>
      </rPr>
      <t>(D5)</t>
    </r>
  </si>
  <si>
    <r>
      <t xml:space="preserve">Toán 
</t>
    </r>
    <r>
      <rPr>
        <b/>
        <sz val="9"/>
        <color rgb="FFFF0000"/>
        <rFont val="Times New Roman"/>
        <family val="1"/>
      </rPr>
      <t>(Tt2)</t>
    </r>
  </si>
  <si>
    <r>
      <t xml:space="preserve">Toán
</t>
    </r>
    <r>
      <rPr>
        <b/>
        <sz val="9"/>
        <color rgb="FFFF0000"/>
        <rFont val="Times New Roman"/>
        <family val="1"/>
      </rPr>
      <t>(Tt1-Tt3)</t>
    </r>
  </si>
  <si>
    <r>
      <t xml:space="preserve">Toán
</t>
    </r>
    <r>
      <rPr>
        <b/>
        <sz val="9"/>
        <color rgb="FFFF0000"/>
        <rFont val="Times New Roman"/>
        <family val="1"/>
      </rPr>
      <t>(T2, Tt4)</t>
    </r>
  </si>
  <si>
    <r>
      <t xml:space="preserve">Lý
</t>
    </r>
    <r>
      <rPr>
        <b/>
        <sz val="9"/>
        <color rgb="FFFF0000"/>
        <rFont val="Times New Roman"/>
        <family val="1"/>
      </rPr>
      <t>(Lc6)</t>
    </r>
  </si>
  <si>
    <r>
      <t xml:space="preserve">Địa
</t>
    </r>
    <r>
      <rPr>
        <b/>
        <sz val="9"/>
        <color rgb="FFFF0000"/>
        <rFont val="Times New Roman"/>
        <family val="1"/>
      </rPr>
      <t>(D2)</t>
    </r>
  </si>
  <si>
    <r>
      <t xml:space="preserve">Toán
</t>
    </r>
    <r>
      <rPr>
        <b/>
        <sz val="9"/>
        <color rgb="FFFF0000"/>
        <rFont val="Times New Roman"/>
        <family val="1"/>
      </rPr>
      <t>(T2, Tt9)</t>
    </r>
  </si>
  <si>
    <r>
      <t xml:space="preserve">Hóa
</t>
    </r>
    <r>
      <rPr>
        <b/>
        <sz val="9"/>
        <color rgb="FFFF0000"/>
        <rFont val="Times New Roman"/>
        <family val="1"/>
      </rPr>
      <t>(H3)</t>
    </r>
  </si>
  <si>
    <r>
      <t xml:space="preserve">Sư
</t>
    </r>
    <r>
      <rPr>
        <b/>
        <sz val="9"/>
        <color rgb="FFFF0000"/>
        <rFont val="Times New Roman"/>
        <family val="1"/>
      </rPr>
      <t>(Sg2)</t>
    </r>
  </si>
  <si>
    <r>
      <t xml:space="preserve">Toán
</t>
    </r>
    <r>
      <rPr>
        <b/>
        <sz val="9"/>
        <color rgb="FFFF0000"/>
        <rFont val="Times New Roman"/>
        <family val="1"/>
      </rPr>
      <t>(T4-Tt6)</t>
    </r>
  </si>
  <si>
    <r>
      <t xml:space="preserve">Toán
</t>
    </r>
    <r>
      <rPr>
        <b/>
        <sz val="9"/>
        <color rgb="FFFF0000"/>
        <rFont val="Times New Roman"/>
        <family val="1"/>
      </rPr>
      <t>(T3-Tt7)</t>
    </r>
  </si>
  <si>
    <r>
      <t xml:space="preserve">Toán
</t>
    </r>
    <r>
      <rPr>
        <b/>
        <sz val="9"/>
        <color rgb="FFFF0000"/>
        <rFont val="Times New Roman"/>
        <family val="1"/>
      </rPr>
      <t>(T5-Tt8)</t>
    </r>
  </si>
  <si>
    <r>
      <t xml:space="preserve">Sư
</t>
    </r>
    <r>
      <rPr>
        <b/>
        <sz val="9"/>
        <color rgb="FFFF0000"/>
        <rFont val="Times New Roman"/>
        <family val="1"/>
      </rPr>
      <t>(Sg3)</t>
    </r>
  </si>
  <si>
    <r>
      <t xml:space="preserve">Hóa
</t>
    </r>
    <r>
      <rPr>
        <b/>
        <sz val="9"/>
        <color rgb="FFFF0000"/>
        <rFont val="Times New Roman"/>
        <family val="1"/>
      </rPr>
      <t>(H5)</t>
    </r>
  </si>
  <si>
    <r>
      <t xml:space="preserve">Lý
</t>
    </r>
    <r>
      <rPr>
        <b/>
        <sz val="9"/>
        <color rgb="FFFF0000"/>
        <rFont val="Times New Roman"/>
        <family val="1"/>
      </rPr>
      <t>(Lc5)</t>
    </r>
  </si>
  <si>
    <r>
      <t xml:space="preserve">Hóa
</t>
    </r>
    <r>
      <rPr>
        <b/>
        <sz val="9"/>
        <color rgb="FFFF0000"/>
        <rFont val="Times New Roman"/>
        <family val="1"/>
      </rPr>
      <t>(H2)</t>
    </r>
  </si>
  <si>
    <r>
      <t xml:space="preserve">Lý
</t>
    </r>
    <r>
      <rPr>
        <b/>
        <sz val="9"/>
        <color rgb="FFFF0000"/>
        <rFont val="Times New Roman"/>
        <family val="1"/>
      </rPr>
      <t>(Lc2)</t>
    </r>
  </si>
  <si>
    <r>
      <t xml:space="preserve">Lý
</t>
    </r>
    <r>
      <rPr>
        <b/>
        <sz val="9"/>
        <color rgb="FFFF0000"/>
        <rFont val="Times New Roman"/>
        <family val="1"/>
      </rPr>
      <t>(Lc4)</t>
    </r>
  </si>
  <si>
    <t>BUỔI CHIỀU</t>
  </si>
  <si>
    <r>
      <t xml:space="preserve">Tin
</t>
    </r>
    <r>
      <rPr>
        <b/>
        <sz val="9"/>
        <color rgb="FFFF0000"/>
        <rFont val="Times New Roman"/>
        <family val="1"/>
      </rPr>
      <t>(Tn4)</t>
    </r>
  </si>
  <si>
    <r>
      <t xml:space="preserve">Tin
</t>
    </r>
    <r>
      <rPr>
        <b/>
        <sz val="9"/>
        <color rgb="FFFF0000"/>
        <rFont val="Times New Roman"/>
        <family val="1"/>
      </rPr>
      <t>(Tn2)</t>
    </r>
  </si>
  <si>
    <r>
      <t xml:space="preserve">CN
</t>
    </r>
    <r>
      <rPr>
        <b/>
        <sz val="9"/>
        <color rgb="FFFF0000"/>
        <rFont val="Times New Roman"/>
        <family val="1"/>
      </rPr>
      <t>(Lc5)</t>
    </r>
  </si>
  <si>
    <r>
      <t xml:space="preserve">Thể dục
</t>
    </r>
    <r>
      <rPr>
        <b/>
        <sz val="9"/>
        <color rgb="FFFF0000"/>
        <rFont val="Times New Roman"/>
        <family val="1"/>
      </rPr>
      <t>(Tq4)</t>
    </r>
  </si>
  <si>
    <r>
      <t xml:space="preserve">Thể dục
</t>
    </r>
    <r>
      <rPr>
        <b/>
        <sz val="9"/>
        <color rgb="FFFF0000"/>
        <rFont val="Times New Roman"/>
        <family val="1"/>
      </rPr>
      <t>(Tq1)</t>
    </r>
  </si>
  <si>
    <r>
      <t xml:space="preserve">Tin
</t>
    </r>
    <r>
      <rPr>
        <b/>
        <sz val="9"/>
        <color rgb="FFFF0000"/>
        <rFont val="Times New Roman"/>
        <family val="1"/>
      </rPr>
      <t>(Tn3)</t>
    </r>
  </si>
  <si>
    <r>
      <t xml:space="preserve">Thể dục
</t>
    </r>
    <r>
      <rPr>
        <b/>
        <sz val="9"/>
        <color rgb="FFFF0000"/>
        <rFont val="Times New Roman"/>
        <family val="1"/>
      </rPr>
      <t>(Tq3)</t>
    </r>
  </si>
  <si>
    <r>
      <t xml:space="preserve">Thể dục
</t>
    </r>
    <r>
      <rPr>
        <b/>
        <sz val="9"/>
        <color rgb="FFFF0000"/>
        <rFont val="Times New Roman"/>
        <family val="1"/>
      </rPr>
      <t>(Tq2)</t>
    </r>
  </si>
  <si>
    <r>
      <t xml:space="preserve">CN
</t>
    </r>
    <r>
      <rPr>
        <b/>
        <sz val="9"/>
        <color rgb="FFFF0000"/>
        <rFont val="Times New Roman"/>
        <family val="1"/>
      </rPr>
      <t>(Sn4)</t>
    </r>
  </si>
  <si>
    <r>
      <t xml:space="preserve">Anh
</t>
    </r>
    <r>
      <rPr>
        <b/>
        <sz val="9"/>
        <color rgb="FFFF0000"/>
        <rFont val="Times New Roman"/>
        <family val="1"/>
      </rPr>
      <t>(A6)</t>
    </r>
  </si>
  <si>
    <r>
      <t xml:space="preserve">Anh
</t>
    </r>
    <r>
      <rPr>
        <b/>
        <sz val="9"/>
        <color rgb="FFFF0000"/>
        <rFont val="Times New Roman"/>
        <family val="1"/>
      </rPr>
      <t>(A5)</t>
    </r>
  </si>
  <si>
    <r>
      <t xml:space="preserve">Văn
</t>
    </r>
    <r>
      <rPr>
        <b/>
        <sz val="9"/>
        <color rgb="FFFF0000"/>
        <rFont val="Times New Roman"/>
        <family val="1"/>
      </rPr>
      <t>(V7)</t>
    </r>
  </si>
  <si>
    <r>
      <t xml:space="preserve">Văn
</t>
    </r>
    <r>
      <rPr>
        <b/>
        <sz val="9"/>
        <color rgb="FFFF0000"/>
        <rFont val="Times New Roman"/>
        <family val="1"/>
      </rPr>
      <t>(V4)</t>
    </r>
  </si>
  <si>
    <r>
      <t xml:space="preserve">Văn
</t>
    </r>
    <r>
      <rPr>
        <b/>
        <sz val="9"/>
        <color rgb="FFFF0000"/>
        <rFont val="Times New Roman"/>
        <family val="1"/>
      </rPr>
      <t>(V3)</t>
    </r>
  </si>
  <si>
    <r>
      <t xml:space="preserve">Văn
</t>
    </r>
    <r>
      <rPr>
        <b/>
        <sz val="9"/>
        <color rgb="FFFF0000"/>
        <rFont val="Times New Roman"/>
        <family val="1"/>
      </rPr>
      <t>(V6)</t>
    </r>
  </si>
  <si>
    <r>
      <t xml:space="preserve">Văn
</t>
    </r>
    <r>
      <rPr>
        <b/>
        <sz val="9"/>
        <color rgb="FFFF0000"/>
        <rFont val="Times New Roman"/>
        <family val="1"/>
      </rPr>
      <t>(V5)</t>
    </r>
  </si>
  <si>
    <r>
      <t xml:space="preserve">Văn
</t>
    </r>
    <r>
      <rPr>
        <b/>
        <sz val="9"/>
        <color rgb="FFFF0000"/>
        <rFont val="Times New Roman"/>
        <family val="1"/>
      </rPr>
      <t>(V2)</t>
    </r>
  </si>
  <si>
    <r>
      <t xml:space="preserve">Văn
</t>
    </r>
    <r>
      <rPr>
        <b/>
        <sz val="9"/>
        <color rgb="FFFF0000"/>
        <rFont val="Times New Roman"/>
        <family val="1"/>
      </rPr>
      <t>(V8)</t>
    </r>
  </si>
  <si>
    <r>
      <t xml:space="preserve">Anh
</t>
    </r>
    <r>
      <rPr>
        <b/>
        <sz val="9"/>
        <color rgb="FFFF0000"/>
        <rFont val="Times New Roman"/>
        <family val="1"/>
      </rPr>
      <t>(A2)</t>
    </r>
  </si>
  <si>
    <r>
      <t xml:space="preserve">Anh
</t>
    </r>
    <r>
      <rPr>
        <b/>
        <sz val="9"/>
        <color rgb="FFFF0000"/>
        <rFont val="Times New Roman"/>
        <family val="1"/>
      </rPr>
      <t>(A4)</t>
    </r>
  </si>
  <si>
    <r>
      <t xml:space="preserve">Anh
</t>
    </r>
    <r>
      <rPr>
        <b/>
        <sz val="9"/>
        <color rgb="FFFF0000"/>
        <rFont val="Times New Roman"/>
        <family val="1"/>
      </rPr>
      <t>(A3)</t>
    </r>
  </si>
  <si>
    <r>
      <t xml:space="preserve">Anh
</t>
    </r>
    <r>
      <rPr>
        <b/>
        <sz val="9"/>
        <color rgb="FFFF0000"/>
        <rFont val="Times New Roman"/>
        <family val="1"/>
      </rPr>
      <t>(A1)</t>
    </r>
  </si>
  <si>
    <t xml:space="preserve">BẢNG THỐNG KÊ SỐ TIẾT DẠY/ TUẦN, CỘT KTTX THEO TỪNG MÔN HỌC </t>
  </si>
  <si>
    <t>KHÔI 10</t>
  </si>
  <si>
    <t>KHÔI 11</t>
  </si>
  <si>
    <t>KHÔI 12 cb</t>
  </si>
  <si>
    <t>KHÔI 12 xh</t>
  </si>
  <si>
    <t>Ghi chú</t>
  </si>
  <si>
    <t>Kì 1</t>
  </si>
  <si>
    <t>Kì 2</t>
  </si>
  <si>
    <t>Số điểm TX</t>
  </si>
  <si>
    <t>TOÁN</t>
  </si>
  <si>
    <t>TIN HỌC</t>
  </si>
  <si>
    <t>HOÁ HỌC</t>
  </si>
  <si>
    <t xml:space="preserve">VẬT LÝ </t>
  </si>
  <si>
    <t>CÔNG NGHỆ</t>
  </si>
  <si>
    <t>SINH HỌC</t>
  </si>
  <si>
    <t>THỂ DỤC</t>
  </si>
  <si>
    <t>QUÔC PHÒNG</t>
  </si>
  <si>
    <t>NGỮ VĂN</t>
  </si>
  <si>
    <t>LỊCH SỬ</t>
  </si>
  <si>
    <t>ĐỊA LÝ</t>
  </si>
  <si>
    <t>ANH VĂN</t>
  </si>
  <si>
    <t>NGHỀ PT</t>
  </si>
  <si>
    <t>TỰ CHON</t>
  </si>
  <si>
    <t>HĐ TẬP THỂ</t>
  </si>
  <si>
    <t>GDNG LÊN LỚP</t>
  </si>
  <si>
    <t>2 tiết/tháng</t>
  </si>
  <si>
    <t>HƯỚNG NGHIỆP</t>
  </si>
  <si>
    <t>1 tiết/tháng</t>
  </si>
  <si>
    <t>TIẾT/TUẦN/LỚP</t>
  </si>
  <si>
    <t>MÔN HỌC TỰ CHỌN</t>
  </si>
  <si>
    <t>KHỐI 10</t>
  </si>
  <si>
    <t>* BAN KHTN: 1Vật lý/tuần/kỳ I          -    1Toán, 1 Hoá/tuần/kỳ II (bám sát)</t>
  </si>
  <si>
    <t>* BAN KHXH: 1 Văn /tuần/kỳ I           -    1 Anh văn /tuần/kỳ II (bám sát)</t>
  </si>
  <si>
    <t>* BAN CƠ BẢN: 1 Toán, 1 Lý, 1 Văn, 1 Anh văn/tuần/kỳ I (bám sát)</t>
  </si>
  <si>
    <t xml:space="preserve">    1 Toán,  1 Văn, 1 Anh văn/tuần/kỳ II (bám sát)</t>
  </si>
  <si>
    <t>KHỐI 11</t>
  </si>
  <si>
    <t>* BAN KHTN: 1Toán/tuần/năm (bám sát)</t>
  </si>
  <si>
    <t>* BAN KHXH: 1Văn/tuần/kỳ I                      -       1 Anh văn/tuần/kỳ II (bám sát)</t>
  </si>
  <si>
    <t>* BAN CƠ BẢN: 1 Toán, 1 Văn, 1 Anh văn/tuần/kỳI (bám sát)</t>
  </si>
  <si>
    <t xml:space="preserve">    1 Toán, 1Vật lý, 1 Văn, 1 Anh văn/tuần/kỳII (bám sát)</t>
  </si>
  <si>
    <t>KHỐI 12</t>
  </si>
  <si>
    <t>* BAN KHTN: 1Toán/tuần/năm (bám sát)    - 1Vật lý/tuần/kỳ II</t>
  </si>
  <si>
    <t xml:space="preserve">            </t>
  </si>
  <si>
    <t>* BAN CƠ BẢN: 1 Toán, 1Vật lý, 1 Văn, 1 Anh văn/tuần/kỳI (bám sát)</t>
  </si>
  <si>
    <t xml:space="preserve">     1 Toán, 1 Văn, 1 Anh văn/tuần/kỳII (bám sát)</t>
  </si>
  <si>
    <t>Chú ý:</t>
  </si>
  <si>
    <t>Bảng thống kê đã cộng tiết của môn học tự chọn</t>
  </si>
  <si>
    <t>THỐNG KÊ TIẾT/MÔN/LỚP</t>
  </si>
  <si>
    <t>TT</t>
  </si>
  <si>
    <t xml:space="preserve">Lớp </t>
  </si>
  <si>
    <t>HỌC KÌ 1</t>
  </si>
  <si>
    <t>HỌC KÌ 2</t>
  </si>
  <si>
    <t>Cả năm</t>
  </si>
  <si>
    <t>Hóa</t>
  </si>
  <si>
    <t>Sinh</t>
  </si>
  <si>
    <t xml:space="preserve">Văn </t>
  </si>
  <si>
    <t xml:space="preserve">Sử </t>
  </si>
  <si>
    <t>Anh</t>
  </si>
  <si>
    <t>TD</t>
  </si>
  <si>
    <t>QP</t>
  </si>
  <si>
    <t>NPT</t>
  </si>
  <si>
    <t>Tổng</t>
  </si>
  <si>
    <t>Số giờ/kì/môn</t>
  </si>
  <si>
    <t>Tổng tiết kì 2</t>
  </si>
  <si>
    <t xml:space="preserve">Tổng tiết kì </t>
  </si>
  <si>
    <t>THỐNG KÊ TIẾT / TỔ CHUYÊN MÔN / HỌC KÌ 1</t>
  </si>
  <si>
    <t>Tổ chuyên môn</t>
  </si>
  <si>
    <t>Số GV hiện có</t>
  </si>
  <si>
    <t>Số GV đứng lớp</t>
  </si>
  <si>
    <t>Tiết chủ nhiệm</t>
  </si>
  <si>
    <t>Tổng tiết dạy/tổ</t>
  </si>
  <si>
    <t>Tiết kiêm nhiệm/tổ</t>
  </si>
  <si>
    <t>Tổng tiết/tổ</t>
  </si>
  <si>
    <t>Giờ bình quân/gv</t>
  </si>
  <si>
    <t>TOÁN - TIN</t>
  </si>
  <si>
    <t>LÝ - CN</t>
  </si>
  <si>
    <t>HÓA HỌC</t>
  </si>
  <si>
    <t>SINH - CN</t>
  </si>
  <si>
    <t xml:space="preserve">SỬ </t>
  </si>
  <si>
    <t>ĐỊA LÍ</t>
  </si>
  <si>
    <t>NGOẠI NGỮ</t>
  </si>
  <si>
    <t>THỐNG KÊ TIẾT / TỔ CHUYÊN MÔN / HỌC KÌ 2</t>
  </si>
  <si>
    <t>7h30'-8h15'</t>
  </si>
  <si>
    <r>
      <t xml:space="preserve">Sinh
</t>
    </r>
    <r>
      <rPr>
        <b/>
        <sz val="9"/>
        <color rgb="FFFF0000"/>
        <rFont val="Times New Roman"/>
        <family val="1"/>
      </rPr>
      <t>(Sn2)</t>
    </r>
  </si>
  <si>
    <r>
      <t xml:space="preserve">Sinh
</t>
    </r>
    <r>
      <rPr>
        <b/>
        <sz val="9"/>
        <color rgb="FFFF0000"/>
        <rFont val="Times New Roman"/>
        <family val="1"/>
      </rPr>
      <t>(Sn4)</t>
    </r>
  </si>
  <si>
    <r>
      <t xml:space="preserve">CN
</t>
    </r>
    <r>
      <rPr>
        <b/>
        <sz val="9"/>
        <color rgb="FFFF0000"/>
        <rFont val="Times New Roman"/>
        <family val="1"/>
      </rPr>
      <t>(Lc6)</t>
    </r>
  </si>
  <si>
    <t>Hóa
(H5)</t>
  </si>
  <si>
    <r>
      <t xml:space="preserve">CN
</t>
    </r>
    <r>
      <rPr>
        <b/>
        <sz val="9"/>
        <color rgb="FFFF0000"/>
        <rFont val="Times New Roman"/>
        <family val="1"/>
      </rPr>
      <t>(Lc7)</t>
    </r>
  </si>
  <si>
    <t>SHL</t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</si>
  <si>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Tq1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</si>
  <si>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Tq2</t>
    </r>
    <r>
      <rPr>
        <b/>
        <sz val="9"/>
        <color rgb="FFFF0000"/>
        <rFont val="Times New Roman"/>
        <family val="1"/>
      </rPr>
      <t>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</si>
  <si>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b/>
        <sz val="9"/>
        <color rgb="FFFF0000"/>
        <rFont val="Times New Roman"/>
        <family val="1"/>
      </rPr>
      <t>)</t>
    </r>
  </si>
  <si>
    <r>
      <t xml:space="preserve">CN
</t>
    </r>
    <r>
      <rPr>
        <b/>
        <sz val="9"/>
        <color rgb="FFFF0000"/>
        <rFont val="Times New Roman"/>
        <family val="1"/>
      </rPr>
      <t>(Lc2)</t>
    </r>
  </si>
  <si>
    <r>
      <t xml:space="preserve">CN
</t>
    </r>
    <r>
      <rPr>
        <b/>
        <sz val="9"/>
        <color rgb="FFFF0000"/>
        <rFont val="Times New Roman"/>
        <family val="1"/>
      </rPr>
      <t>(Lc4)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</si>
  <si>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b/>
        <sz val="9"/>
        <color rgb="FFFF0000"/>
        <rFont val="Times New Roman"/>
        <family val="1"/>
      </rPr>
      <t>)</t>
    </r>
  </si>
  <si>
    <t>8h20'-9h05'</t>
  </si>
  <si>
    <t>9h20'-10h05'</t>
  </si>
  <si>
    <t>10h10'-10h55'</t>
  </si>
  <si>
    <t>14h00'-14h45'</t>
  </si>
  <si>
    <t>14h50'-15h35'</t>
  </si>
  <si>
    <t>15h50'-16h35'</t>
  </si>
  <si>
    <t>16h40'-17h25'</t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</si>
  <si>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Tq3</t>
    </r>
    <r>
      <rPr>
        <b/>
        <sz val="9"/>
        <color rgb="FFFF0000"/>
        <rFont val="Times New Roman"/>
        <family val="1"/>
      </rPr>
      <t>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</si>
  <si>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</si>
  <si>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CN
</t>
    </r>
    <r>
      <rPr>
        <b/>
        <sz val="9"/>
        <color rgb="FFFF0000"/>
        <rFont val="Times New Roman"/>
        <family val="1"/>
      </rPr>
      <t>(Lc3)</t>
    </r>
  </si>
  <si>
    <t>tiết</t>
  </si>
  <si>
    <r>
      <t>NPT</t>
    </r>
    <r>
      <rPr>
        <b/>
        <sz val="6"/>
        <color rgb="FF000099"/>
        <rFont val="Times New Roman"/>
        <family val="1"/>
      </rPr>
      <t>(Tin)</t>
    </r>
    <r>
      <rPr>
        <b/>
        <sz val="9"/>
        <color rgb="FF000099"/>
        <rFont val="Times New Roman"/>
        <family val="1"/>
      </rPr>
      <t xml:space="preserve">
</t>
    </r>
    <r>
      <rPr>
        <b/>
        <sz val="8"/>
        <color rgb="FFFF0000"/>
        <rFont val="Times New Roman"/>
        <family val="1"/>
      </rPr>
      <t>Tn4-Tt7</t>
    </r>
  </si>
  <si>
    <r>
      <t>NPT</t>
    </r>
    <r>
      <rPr>
        <b/>
        <sz val="6"/>
        <color rgb="FF000099"/>
        <rFont val="Times New Roman"/>
        <family val="1"/>
      </rPr>
      <t>(Tin)</t>
    </r>
    <r>
      <rPr>
        <b/>
        <sz val="9"/>
        <color rgb="FF000099"/>
        <rFont val="Times New Roman"/>
        <family val="1"/>
      </rPr>
      <t xml:space="preserve">
</t>
    </r>
    <r>
      <rPr>
        <b/>
        <sz val="8"/>
        <color rgb="FFFF0000"/>
        <rFont val="Times New Roman"/>
        <family val="1"/>
      </rPr>
      <t>11A6-Tt4</t>
    </r>
  </si>
  <si>
    <r>
      <t>NPT</t>
    </r>
    <r>
      <rPr>
        <b/>
        <sz val="6"/>
        <color rgb="FF000099"/>
        <rFont val="Times New Roman"/>
        <family val="1"/>
      </rPr>
      <t>(tin)</t>
    </r>
    <r>
      <rPr>
        <b/>
        <sz val="9"/>
        <color rgb="FF000099"/>
        <rFont val="Times New Roman"/>
        <family val="1"/>
      </rPr>
      <t xml:space="preserve">
</t>
    </r>
    <r>
      <rPr>
        <b/>
        <sz val="9"/>
        <color rgb="FFFF0000"/>
        <rFont val="Times New Roman"/>
        <family val="1"/>
      </rPr>
      <t>(Tt9)</t>
    </r>
  </si>
  <si>
    <r>
      <t>NPT</t>
    </r>
    <r>
      <rPr>
        <b/>
        <sz val="6"/>
        <color rgb="FF000099"/>
        <rFont val="Times New Roman"/>
        <family val="1"/>
      </rPr>
      <t>(tin</t>
    </r>
    <r>
      <rPr>
        <b/>
        <sz val="9"/>
        <color rgb="FF000099"/>
        <rFont val="Times New Roman"/>
        <family val="1"/>
      </rPr>
      <t xml:space="preserve">)
</t>
    </r>
    <r>
      <rPr>
        <b/>
        <sz val="9"/>
        <color rgb="FFFF0000"/>
        <rFont val="Times New Roman"/>
        <family val="1"/>
      </rPr>
      <t>(Tn2)</t>
    </r>
  </si>
  <si>
    <r>
      <t>NPT</t>
    </r>
    <r>
      <rPr>
        <b/>
        <sz val="8"/>
        <color rgb="FF000099"/>
        <rFont val="Times New Roman"/>
        <family val="1"/>
      </rPr>
      <t>(lv)</t>
    </r>
    <r>
      <rPr>
        <b/>
        <sz val="9"/>
        <color rgb="FF000099"/>
        <rFont val="Times New Roman"/>
        <family val="1"/>
      </rPr>
      <t xml:space="preserve">
</t>
    </r>
    <r>
      <rPr>
        <b/>
        <sz val="9"/>
        <color rgb="FFFF0000"/>
        <rFont val="Times New Roman"/>
        <family val="1"/>
      </rPr>
      <t>11A7</t>
    </r>
    <r>
      <rPr>
        <b/>
        <sz val="6"/>
        <color rgb="FFFF0000"/>
        <rFont val="Times New Roman"/>
        <family val="1"/>
      </rPr>
      <t>-Sn2</t>
    </r>
  </si>
  <si>
    <r>
      <t>NPT</t>
    </r>
    <r>
      <rPr>
        <b/>
        <sz val="8"/>
        <color rgb="FF000099"/>
        <rFont val="Times New Roman"/>
        <family val="1"/>
      </rPr>
      <t>(lv)</t>
    </r>
    <r>
      <rPr>
        <b/>
        <sz val="9"/>
        <color rgb="FF000099"/>
        <rFont val="Times New Roman"/>
        <family val="1"/>
      </rPr>
      <t xml:space="preserve">
</t>
    </r>
    <r>
      <rPr>
        <b/>
        <sz val="9"/>
        <color rgb="FFFF0000"/>
        <rFont val="Times New Roman"/>
        <family val="1"/>
      </rPr>
      <t>(Sn5)</t>
    </r>
  </si>
  <si>
    <r>
      <rPr>
        <b/>
        <sz val="20"/>
        <color rgb="FFFF0000"/>
        <rFont val="Times New Roman"/>
        <family val="1"/>
      </rPr>
      <t>THỜI KHÓA BIỂU DẠY HỌC TRỰC TUYẾN</t>
    </r>
    <r>
      <rPr>
        <b/>
        <sz val="26"/>
        <color rgb="FFFF0000"/>
        <rFont val="Times New Roman"/>
        <family val="1"/>
      </rPr>
      <t xml:space="preserve">
</t>
    </r>
    <r>
      <rPr>
        <b/>
        <i/>
        <sz val="12"/>
        <color rgb="FF000099"/>
        <rFont val="Times New Roman"/>
        <family val="1"/>
      </rPr>
      <t>Lưu ý thời gian học giữa tiết 1-2 và 3-4 nghỉ 5 phút, giữa tiết 2 và 3 nghỉ 15 phút</t>
    </r>
  </si>
  <si>
    <r>
      <t>Áp dụng từ ngày 15/11/2021</t>
    </r>
    <r>
      <rPr>
        <b/>
        <i/>
        <sz val="12"/>
        <color rgb="FFFF0000"/>
        <rFont val="Times New Roman"/>
        <family val="1"/>
      </rPr>
      <t xml:space="preserve"> (Tuần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</si>
</sst>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8" x14ac:knownFonts="1">
    <font>
      <sz val="11"/>
      <color theme="1"/>
      <name val="Arial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4"/>
      <color rgb="FF000099"/>
      <name val="Times New Roman"/>
      <family val="1"/>
    </font>
    <font>
      <b/>
      <sz val="20"/>
      <color rgb="FFFF0000"/>
      <name val="Times New Roman"/>
      <family val="1"/>
    </font>
    <font>
      <b/>
      <sz val="14"/>
      <color rgb="FF000099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9"/>
      <color rgb="FF000099"/>
      <name val="Times New Roman"/>
      <family val="1"/>
    </font>
    <font>
      <b/>
      <sz val="9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6"/>
      <color rgb="FF00206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1"/>
      <color rgb="FFFF0000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8"/>
      <name val="Times New Roman"/>
      <family val="1"/>
    </font>
    <font>
      <b/>
      <sz val="7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rgb="FFFF0000"/>
      <name val="Times New Roman"/>
      <family val="1"/>
    </font>
    <font>
      <b/>
      <sz val="7"/>
      <color rgb="FF000099"/>
      <name val="Times New Roman"/>
      <family val="1"/>
    </font>
    <font>
      <b/>
      <sz val="7"/>
      <color indexed="18"/>
      <name val="Times New Roman"/>
      <family val="1"/>
    </font>
    <font>
      <sz val="8"/>
      <color rgb="FFFF0000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color indexed="12"/>
      <name val="Times New Roman"/>
      <family val="1"/>
    </font>
    <font>
      <i/>
      <sz val="8"/>
      <color indexed="10"/>
      <name val="Times New Roman"/>
      <family val="1"/>
    </font>
    <font>
      <b/>
      <sz val="6"/>
      <name val="Times New Roman"/>
      <family val="1"/>
    </font>
    <font>
      <sz val="8"/>
      <color indexed="4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0099"/>
      <name val="Times New Roman"/>
      <family val="1"/>
    </font>
    <font>
      <b/>
      <sz val="12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6"/>
      <color rgb="FF000099"/>
      <name val="Times New Roman"/>
      <family val="1"/>
    </font>
    <font>
      <b/>
      <sz val="6"/>
      <color rgb="FFFF0000"/>
      <name val="Times New Roman"/>
      <family val="1"/>
    </font>
    <font>
      <b/>
      <i/>
      <sz val="12"/>
      <color rgb="FF000099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BD4B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59">
    <xf numFmtId="0" fontId="0" fillId="0" borderId="0"/>
    <xf numFmtId="0" fontId="1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1" applyNumberFormat="0" applyAlignment="0" applyProtection="0"/>
    <xf numFmtId="0" fontId="15" fillId="0" borderId="6" applyNumberFormat="0" applyFill="0" applyAlignment="0" applyProtection="0"/>
    <xf numFmtId="0" fontId="16" fillId="25" borderId="0" applyNumberFormat="0" applyBorder="0" applyAlignment="0" applyProtection="0"/>
    <xf numFmtId="0" fontId="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3">
    <xf numFmtId="0" fontId="0" fillId="0" borderId="0" xfId="0" applyFont="1" applyAlignment="1"/>
    <xf numFmtId="0" fontId="2" fillId="0" borderId="0" xfId="0" applyFont="1" applyBorder="1"/>
    <xf numFmtId="0" fontId="24" fillId="0" borderId="0" xfId="0" applyFont="1" applyAlignment="1"/>
    <xf numFmtId="0" fontId="23" fillId="3" borderId="0" xfId="0" applyFont="1" applyFill="1"/>
    <xf numFmtId="0" fontId="24" fillId="3" borderId="0" xfId="0" applyFont="1" applyFill="1" applyAlignment="1"/>
    <xf numFmtId="0" fontId="23" fillId="3" borderId="0" xfId="0" applyFont="1" applyFill="1" applyAlignment="1"/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6" fillId="27" borderId="10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0" fontId="24" fillId="29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3" borderId="10" xfId="1" applyFont="1" applyFill="1" applyBorder="1" applyAlignment="1">
      <alignment horizontal="center" vertical="top"/>
    </xf>
    <xf numFmtId="0" fontId="28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1" fillId="31" borderId="23" xfId="0" applyFont="1" applyFill="1" applyBorder="1" applyAlignment="1">
      <alignment horizontal="center" vertical="center" wrapText="1"/>
    </xf>
    <xf numFmtId="0" fontId="41" fillId="31" borderId="25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0" borderId="0" xfId="0" applyFont="1"/>
    <xf numFmtId="0" fontId="2" fillId="0" borderId="0" xfId="0" applyFont="1"/>
    <xf numFmtId="0" fontId="46" fillId="0" borderId="0" xfId="0" applyFont="1"/>
    <xf numFmtId="0" fontId="47" fillId="0" borderId="0" xfId="0" applyFont="1"/>
    <xf numFmtId="0" fontId="52" fillId="0" borderId="0" xfId="0" applyFont="1"/>
    <xf numFmtId="0" fontId="53" fillId="0" borderId="45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3" fillId="0" borderId="0" xfId="0" applyFont="1"/>
    <xf numFmtId="0" fontId="55" fillId="0" borderId="0" xfId="0" applyFont="1"/>
    <xf numFmtId="0" fontId="5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/>
    <xf numFmtId="0" fontId="46" fillId="0" borderId="0" xfId="0" applyFont="1" applyAlignment="1">
      <alignment horizontal="center"/>
    </xf>
    <xf numFmtId="0" fontId="64" fillId="36" borderId="10" xfId="0" applyFont="1" applyFill="1" applyBorder="1" applyAlignment="1">
      <alignment horizontal="center" textRotation="90"/>
    </xf>
    <xf numFmtId="0" fontId="65" fillId="36" borderId="10" xfId="0" applyFont="1" applyFill="1" applyBorder="1" applyAlignment="1">
      <alignment horizontal="center" textRotation="90"/>
    </xf>
    <xf numFmtId="0" fontId="60" fillId="36" borderId="10" xfId="0" applyFont="1" applyFill="1" applyBorder="1" applyAlignment="1">
      <alignment horizontal="center" textRotation="90"/>
    </xf>
    <xf numFmtId="0" fontId="53" fillId="36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2" fontId="53" fillId="36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/>
    </xf>
    <xf numFmtId="0" fontId="65" fillId="38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6" fillId="39" borderId="10" xfId="0" applyFont="1" applyFill="1" applyBorder="1" applyAlignment="1">
      <alignment horizontal="center"/>
    </xf>
    <xf numFmtId="0" fontId="53" fillId="0" borderId="0" xfId="0" applyFont="1"/>
    <xf numFmtId="0" fontId="67" fillId="36" borderId="10" xfId="0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67" fillId="38" borderId="10" xfId="0" applyFont="1" applyFill="1" applyBorder="1" applyAlignment="1">
      <alignment horizontal="center"/>
    </xf>
    <xf numFmtId="0" fontId="68" fillId="38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9" fillId="0" borderId="0" xfId="0" applyFont="1"/>
    <xf numFmtId="0" fontId="45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/>
    </xf>
    <xf numFmtId="0" fontId="70" fillId="38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71" fillId="37" borderId="10" xfId="0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39" borderId="10" xfId="0" applyFont="1" applyFill="1" applyBorder="1" applyAlignment="1">
      <alignment horizontal="center"/>
    </xf>
    <xf numFmtId="0" fontId="73" fillId="0" borderId="0" xfId="0" applyFont="1"/>
    <xf numFmtId="0" fontId="64" fillId="38" borderId="10" xfId="0" applyFont="1" applyFill="1" applyBorder="1" applyAlignment="1">
      <alignment horizontal="center"/>
    </xf>
    <xf numFmtId="0" fontId="74" fillId="40" borderId="10" xfId="0" applyFont="1" applyFill="1" applyBorder="1"/>
    <xf numFmtId="0" fontId="74" fillId="40" borderId="10" xfId="0" applyFont="1" applyFill="1" applyBorder="1" applyAlignment="1">
      <alignment horizontal="center"/>
    </xf>
    <xf numFmtId="0" fontId="75" fillId="0" borderId="0" xfId="0" applyFont="1"/>
    <xf numFmtId="0" fontId="67" fillId="0" borderId="54" xfId="0" applyFont="1" applyBorder="1" applyAlignment="1">
      <alignment textRotation="90"/>
    </xf>
    <xf numFmtId="0" fontId="60" fillId="0" borderId="54" xfId="0" applyFont="1" applyBorder="1" applyAlignment="1">
      <alignment textRotation="90"/>
    </xf>
    <xf numFmtId="0" fontId="67" fillId="0" borderId="36" xfId="0" applyFont="1" applyBorder="1" applyAlignment="1">
      <alignment horizontal="center"/>
    </xf>
    <xf numFmtId="0" fontId="76" fillId="0" borderId="54" xfId="0" applyFont="1" applyBorder="1"/>
    <xf numFmtId="0" fontId="78" fillId="0" borderId="0" xfId="0" applyFont="1"/>
    <xf numFmtId="0" fontId="60" fillId="41" borderId="10" xfId="0" applyFont="1" applyFill="1" applyBorder="1"/>
    <xf numFmtId="0" fontId="60" fillId="0" borderId="0" xfId="0" applyFont="1"/>
    <xf numFmtId="0" fontId="46" fillId="41" borderId="1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60" fillId="42" borderId="10" xfId="0" applyFont="1" applyFill="1" applyBorder="1"/>
    <xf numFmtId="0" fontId="46" fillId="42" borderId="10" xfId="0" applyFont="1" applyFill="1" applyBorder="1" applyAlignment="1">
      <alignment horizontal="center"/>
    </xf>
    <xf numFmtId="164" fontId="45" fillId="0" borderId="0" xfId="0" applyNumberFormat="1" applyFont="1"/>
    <xf numFmtId="164" fontId="46" fillId="0" borderId="0" xfId="0" applyNumberFormat="1" applyFont="1"/>
    <xf numFmtId="0" fontId="37" fillId="3" borderId="56" xfId="0" applyFont="1" applyFill="1" applyBorder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1" fillId="31" borderId="60" xfId="0" applyFont="1" applyFill="1" applyBorder="1" applyAlignment="1">
      <alignment horizontal="center" vertical="center" wrapText="1"/>
    </xf>
    <xf numFmtId="0" fontId="59" fillId="31" borderId="23" xfId="0" applyFont="1" applyFill="1" applyBorder="1" applyAlignment="1">
      <alignment horizontal="center" vertical="center"/>
    </xf>
    <xf numFmtId="0" fontId="41" fillId="31" borderId="24" xfId="0" applyFont="1" applyFill="1" applyBorder="1" applyAlignment="1">
      <alignment horizontal="center" vertical="center" wrapText="1"/>
    </xf>
    <xf numFmtId="0" fontId="59" fillId="31" borderId="60" xfId="0" applyFont="1" applyFill="1" applyBorder="1" applyAlignment="1">
      <alignment horizontal="center" vertical="center"/>
    </xf>
    <xf numFmtId="0" fontId="41" fillId="31" borderId="61" xfId="0" applyFont="1" applyFill="1" applyBorder="1" applyAlignment="1">
      <alignment horizontal="center" vertical="center" wrapText="1"/>
    </xf>
    <xf numFmtId="0" fontId="41" fillId="31" borderId="62" xfId="0" applyFont="1" applyFill="1" applyBorder="1" applyAlignment="1">
      <alignment horizontal="center" vertical="center" wrapText="1"/>
    </xf>
    <xf numFmtId="0" fontId="59" fillId="31" borderId="25" xfId="0" applyFont="1" applyFill="1" applyBorder="1" applyAlignment="1">
      <alignment horizontal="center" vertical="center"/>
    </xf>
    <xf numFmtId="0" fontId="41" fillId="31" borderId="26" xfId="0" applyFont="1" applyFill="1" applyBorder="1" applyAlignment="1">
      <alignment horizontal="center" vertical="center" wrapText="1"/>
    </xf>
    <xf numFmtId="0" fontId="41" fillId="31" borderId="27" xfId="0" applyFont="1" applyFill="1" applyBorder="1" applyAlignment="1">
      <alignment horizontal="center" vertical="center" wrapText="1"/>
    </xf>
    <xf numFmtId="16" fontId="38" fillId="3" borderId="16" xfId="0" applyNumberFormat="1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81" fillId="31" borderId="23" xfId="0" applyFont="1" applyFill="1" applyBorder="1" applyAlignment="1">
      <alignment horizontal="center" vertical="center"/>
    </xf>
    <xf numFmtId="0" fontId="81" fillId="31" borderId="60" xfId="0" applyFont="1" applyFill="1" applyBorder="1" applyAlignment="1">
      <alignment horizontal="center" vertical="center"/>
    </xf>
    <xf numFmtId="0" fontId="81" fillId="31" borderId="25" xfId="0" applyFont="1" applyFill="1" applyBorder="1" applyAlignment="1">
      <alignment horizontal="center" vertical="center"/>
    </xf>
    <xf numFmtId="0" fontId="41" fillId="31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29" borderId="23" xfId="0" applyFont="1" applyFill="1" applyBorder="1" applyAlignment="1">
      <alignment horizontal="center" vertical="center" wrapText="1"/>
    </xf>
    <xf numFmtId="0" fontId="41" fillId="29" borderId="25" xfId="0" applyFont="1" applyFill="1" applyBorder="1" applyAlignment="1">
      <alignment horizontal="center" vertical="center" wrapText="1"/>
    </xf>
    <xf numFmtId="0" fontId="41" fillId="29" borderId="60" xfId="0" applyFont="1" applyFill="1" applyBorder="1" applyAlignment="1">
      <alignment horizontal="center" vertical="center" wrapText="1"/>
    </xf>
    <xf numFmtId="0" fontId="38" fillId="31" borderId="23" xfId="0" applyFont="1" applyFill="1" applyBorder="1" applyAlignment="1">
      <alignment horizontal="center" vertical="center"/>
    </xf>
    <xf numFmtId="0" fontId="38" fillId="31" borderId="60" xfId="0" applyFont="1" applyFill="1" applyBorder="1" applyAlignment="1">
      <alignment horizontal="center" vertical="center"/>
    </xf>
    <xf numFmtId="0" fontId="38" fillId="31" borderId="25" xfId="0" applyFont="1" applyFill="1" applyBorder="1" applyAlignment="1">
      <alignment horizontal="center" vertical="center"/>
    </xf>
    <xf numFmtId="0" fontId="41" fillId="29" borderId="24" xfId="0" applyFont="1" applyFill="1" applyBorder="1" applyAlignment="1">
      <alignment horizontal="center" vertical="center" wrapText="1"/>
    </xf>
    <xf numFmtId="0" fontId="41" fillId="29" borderId="62" xfId="0" applyFont="1" applyFill="1" applyBorder="1" applyAlignment="1">
      <alignment horizontal="center" vertical="center" wrapText="1"/>
    </xf>
    <xf numFmtId="0" fontId="41" fillId="29" borderId="27" xfId="0" applyFont="1" applyFill="1" applyBorder="1" applyAlignment="1">
      <alignment horizontal="center" vertical="center" wrapText="1"/>
    </xf>
    <xf numFmtId="0" fontId="41" fillId="29" borderId="29" xfId="0" applyFont="1" applyFill="1" applyBorder="1" applyAlignment="1">
      <alignment horizontal="center" vertical="center" wrapText="1"/>
    </xf>
    <xf numFmtId="0" fontId="41" fillId="29" borderId="30" xfId="0" applyFont="1" applyFill="1" applyBorder="1" applyAlignment="1">
      <alignment horizontal="center" vertical="center" wrapText="1"/>
    </xf>
    <xf numFmtId="0" fontId="82" fillId="31" borderId="23" xfId="0" applyFont="1" applyFill="1" applyBorder="1" applyAlignment="1">
      <alignment horizontal="center" vertical="center"/>
    </xf>
    <xf numFmtId="0" fontId="82" fillId="31" borderId="60" xfId="0" applyFont="1" applyFill="1" applyBorder="1" applyAlignment="1">
      <alignment horizontal="center" vertical="center"/>
    </xf>
    <xf numFmtId="0" fontId="82" fillId="31" borderId="25" xfId="0" applyFont="1" applyFill="1" applyBorder="1" applyAlignment="1">
      <alignment horizontal="center" vertical="center"/>
    </xf>
    <xf numFmtId="0" fontId="41" fillId="31" borderId="63" xfId="0" applyFont="1" applyFill="1" applyBorder="1" applyAlignment="1">
      <alignment horizontal="center" vertical="center" wrapText="1"/>
    </xf>
    <xf numFmtId="0" fontId="82" fillId="43" borderId="23" xfId="0" applyFont="1" applyFill="1" applyBorder="1" applyAlignment="1">
      <alignment horizontal="center" vertical="center"/>
    </xf>
    <xf numFmtId="0" fontId="82" fillId="43" borderId="60" xfId="0" applyFont="1" applyFill="1" applyBorder="1" applyAlignment="1">
      <alignment horizontal="center" vertical="center"/>
    </xf>
    <xf numFmtId="0" fontId="82" fillId="43" borderId="25" xfId="0" applyFont="1" applyFill="1" applyBorder="1" applyAlignment="1">
      <alignment horizontal="center" vertical="center"/>
    </xf>
    <xf numFmtId="0" fontId="38" fillId="43" borderId="23" xfId="0" applyFont="1" applyFill="1" applyBorder="1" applyAlignment="1">
      <alignment horizontal="center" vertical="center"/>
    </xf>
    <xf numFmtId="0" fontId="41" fillId="43" borderId="23" xfId="0" applyFont="1" applyFill="1" applyBorder="1" applyAlignment="1">
      <alignment horizontal="center" vertical="center" wrapText="1"/>
    </xf>
    <xf numFmtId="0" fontId="38" fillId="43" borderId="60" xfId="0" applyFont="1" applyFill="1" applyBorder="1" applyAlignment="1">
      <alignment horizontal="center" vertical="center"/>
    </xf>
    <xf numFmtId="0" fontId="41" fillId="43" borderId="61" xfId="0" applyFont="1" applyFill="1" applyBorder="1" applyAlignment="1">
      <alignment horizontal="center" vertical="center" wrapText="1"/>
    </xf>
    <xf numFmtId="0" fontId="38" fillId="43" borderId="25" xfId="0" applyFont="1" applyFill="1" applyBorder="1" applyAlignment="1">
      <alignment horizontal="center" vertical="center"/>
    </xf>
    <xf numFmtId="0" fontId="41" fillId="43" borderId="26" xfId="0" applyFont="1" applyFill="1" applyBorder="1" applyAlignment="1">
      <alignment horizontal="center" vertical="center" wrapText="1"/>
    </xf>
    <xf numFmtId="0" fontId="59" fillId="29" borderId="23" xfId="0" applyFont="1" applyFill="1" applyBorder="1" applyAlignment="1">
      <alignment horizontal="center" vertical="center"/>
    </xf>
    <xf numFmtId="0" fontId="81" fillId="29" borderId="23" xfId="0" applyFont="1" applyFill="1" applyBorder="1" applyAlignment="1">
      <alignment horizontal="center" vertical="center"/>
    </xf>
    <xf numFmtId="0" fontId="41" fillId="29" borderId="28" xfId="0" applyFont="1" applyFill="1" applyBorder="1" applyAlignment="1">
      <alignment horizontal="center" vertical="center" wrapText="1"/>
    </xf>
    <xf numFmtId="0" fontId="59" fillId="29" borderId="60" xfId="0" applyFont="1" applyFill="1" applyBorder="1" applyAlignment="1">
      <alignment horizontal="center" vertical="center"/>
    </xf>
    <xf numFmtId="0" fontId="81" fillId="29" borderId="60" xfId="0" applyFont="1" applyFill="1" applyBorder="1" applyAlignment="1">
      <alignment horizontal="center" vertical="center"/>
    </xf>
    <xf numFmtId="0" fontId="59" fillId="29" borderId="25" xfId="0" applyFont="1" applyFill="1" applyBorder="1" applyAlignment="1">
      <alignment horizontal="center" vertical="center"/>
    </xf>
    <xf numFmtId="0" fontId="81" fillId="29" borderId="25" xfId="0" applyFont="1" applyFill="1" applyBorder="1" applyAlignment="1">
      <alignment horizontal="center" vertical="center"/>
    </xf>
    <xf numFmtId="0" fontId="59" fillId="29" borderId="29" xfId="0" applyFont="1" applyFill="1" applyBorder="1" applyAlignment="1">
      <alignment horizontal="center" vertical="center"/>
    </xf>
    <xf numFmtId="0" fontId="81" fillId="29" borderId="29" xfId="0" applyFont="1" applyFill="1" applyBorder="1" applyAlignment="1">
      <alignment horizontal="center" vertical="center"/>
    </xf>
    <xf numFmtId="0" fontId="87" fillId="0" borderId="0" xfId="0" applyFont="1" applyAlignment="1">
      <alignment horizontal="left"/>
    </xf>
    <xf numFmtId="0" fontId="41" fillId="43" borderId="24" xfId="0" applyFont="1" applyFill="1" applyBorder="1" applyAlignment="1">
      <alignment horizontal="center" vertical="center" wrapText="1"/>
    </xf>
    <xf numFmtId="0" fontId="41" fillId="43" borderId="62" xfId="0" applyFont="1" applyFill="1" applyBorder="1" applyAlignment="1">
      <alignment horizontal="center" vertical="center" wrapText="1"/>
    </xf>
    <xf numFmtId="0" fontId="41" fillId="43" borderId="27" xfId="0" applyFont="1" applyFill="1" applyBorder="1" applyAlignment="1">
      <alignment horizontal="center" vertical="center" wrapText="1"/>
    </xf>
    <xf numFmtId="0" fontId="38" fillId="31" borderId="29" xfId="0" applyFont="1" applyFill="1" applyBorder="1" applyAlignment="1">
      <alignment horizontal="center" vertical="center"/>
    </xf>
    <xf numFmtId="0" fontId="82" fillId="31" borderId="29" xfId="0" applyFont="1" applyFill="1" applyBorder="1" applyAlignment="1">
      <alignment horizontal="center" vertical="center"/>
    </xf>
    <xf numFmtId="0" fontId="41" fillId="31" borderId="65" xfId="0" applyFont="1" applyFill="1" applyBorder="1" applyAlignment="1">
      <alignment horizontal="center" vertical="center" wrapText="1"/>
    </xf>
    <xf numFmtId="0" fontId="41" fillId="31" borderId="3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Border="1"/>
    <xf numFmtId="0" fontId="27" fillId="2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60" fillId="42" borderId="35" xfId="0" applyFont="1" applyFill="1" applyBorder="1" applyAlignment="1">
      <alignment horizontal="center"/>
    </xf>
    <xf numFmtId="0" fontId="60" fillId="42" borderId="36" xfId="0" applyFont="1" applyFill="1" applyBorder="1" applyAlignment="1">
      <alignment horizontal="center"/>
    </xf>
    <xf numFmtId="0" fontId="60" fillId="42" borderId="37" xfId="0" applyFont="1" applyFill="1" applyBorder="1" applyAlignment="1">
      <alignment horizontal="center"/>
    </xf>
    <xf numFmtId="164" fontId="60" fillId="42" borderId="10" xfId="0" applyNumberFormat="1" applyFont="1" applyFill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60" fillId="42" borderId="10" xfId="0" applyFont="1" applyFill="1" applyBorder="1" applyAlignment="1">
      <alignment horizontal="center"/>
    </xf>
    <xf numFmtId="0" fontId="79" fillId="42" borderId="10" xfId="0" applyFont="1" applyFill="1" applyBorder="1" applyAlignment="1">
      <alignment horizontal="left"/>
    </xf>
    <xf numFmtId="0" fontId="60" fillId="41" borderId="1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46" fillId="42" borderId="20" xfId="0" applyFont="1" applyFill="1" applyBorder="1" applyAlignment="1">
      <alignment horizontal="center" vertical="center"/>
    </xf>
    <xf numFmtId="0" fontId="46" fillId="42" borderId="19" xfId="0" applyFont="1" applyFill="1" applyBorder="1" applyAlignment="1">
      <alignment horizontal="center" vertical="center"/>
    </xf>
    <xf numFmtId="164" fontId="60" fillId="41" borderId="10" xfId="0" applyNumberFormat="1" applyFont="1" applyFill="1" applyBorder="1" applyAlignment="1">
      <alignment horizontal="center"/>
    </xf>
    <xf numFmtId="0" fontId="67" fillId="42" borderId="54" xfId="0" applyFont="1" applyFill="1" applyBorder="1" applyAlignment="1">
      <alignment horizontal="center"/>
    </xf>
    <xf numFmtId="0" fontId="79" fillId="41" borderId="10" xfId="0" applyFont="1" applyFill="1" applyBorder="1" applyAlignment="1">
      <alignment horizontal="left"/>
    </xf>
    <xf numFmtId="0" fontId="60" fillId="41" borderId="35" xfId="0" applyFont="1" applyFill="1" applyBorder="1" applyAlignment="1">
      <alignment horizontal="center"/>
    </xf>
    <xf numFmtId="0" fontId="60" fillId="41" borderId="36" xfId="0" applyFont="1" applyFill="1" applyBorder="1" applyAlignment="1">
      <alignment horizontal="center"/>
    </xf>
    <xf numFmtId="0" fontId="60" fillId="41" borderId="37" xfId="0" applyFont="1" applyFill="1" applyBorder="1" applyAlignment="1">
      <alignment horizontal="center"/>
    </xf>
    <xf numFmtId="0" fontId="46" fillId="41" borderId="20" xfId="0" applyFont="1" applyFill="1" applyBorder="1" applyAlignment="1">
      <alignment horizontal="center" vertical="center"/>
    </xf>
    <xf numFmtId="0" fontId="46" fillId="41" borderId="19" xfId="0" applyFont="1" applyFill="1" applyBorder="1" applyAlignment="1">
      <alignment horizontal="center" vertical="center"/>
    </xf>
    <xf numFmtId="0" fontId="64" fillId="41" borderId="54" xfId="0" applyFont="1" applyFill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60" fillId="36" borderId="20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4" fillId="36" borderId="35" xfId="0" applyFont="1" applyFill="1" applyBorder="1" applyAlignment="1">
      <alignment horizontal="center" vertical="center"/>
    </xf>
    <xf numFmtId="0" fontId="64" fillId="36" borderId="36" xfId="0" applyFont="1" applyFill="1" applyBorder="1" applyAlignment="1">
      <alignment horizontal="center" vertical="center"/>
    </xf>
    <xf numFmtId="0" fontId="64" fillId="36" borderId="37" xfId="0" applyFont="1" applyFill="1" applyBorder="1" applyAlignment="1">
      <alignment horizontal="center" vertical="center"/>
    </xf>
    <xf numFmtId="0" fontId="60" fillId="36" borderId="20" xfId="0" applyFont="1" applyFill="1" applyBorder="1" applyAlignment="1">
      <alignment horizontal="center" vertical="center" textRotation="90"/>
    </xf>
    <xf numFmtId="0" fontId="60" fillId="36" borderId="19" xfId="0" applyFont="1" applyFill="1" applyBorder="1" applyAlignment="1">
      <alignment horizontal="center" vertical="center" textRotation="90"/>
    </xf>
    <xf numFmtId="0" fontId="60" fillId="0" borderId="52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9" fillId="32" borderId="36" xfId="0" applyFont="1" applyFill="1" applyBorder="1" applyAlignment="1">
      <alignment horizontal="center"/>
    </xf>
    <xf numFmtId="0" fontId="59" fillId="32" borderId="37" xfId="0" applyFont="1" applyFill="1" applyBorder="1" applyAlignment="1">
      <alignment horizontal="center"/>
    </xf>
    <xf numFmtId="0" fontId="56" fillId="32" borderId="35" xfId="0" applyFont="1" applyFill="1" applyBorder="1" applyAlignment="1">
      <alignment horizontal="center"/>
    </xf>
    <xf numFmtId="0" fontId="56" fillId="32" borderId="36" xfId="0" applyFont="1" applyFill="1" applyBorder="1" applyAlignment="1">
      <alignment horizontal="center"/>
    </xf>
    <xf numFmtId="0" fontId="59" fillId="32" borderId="35" xfId="0" applyFont="1" applyFill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0" fontId="57" fillId="33" borderId="36" xfId="0" applyFont="1" applyFill="1" applyBorder="1" applyAlignment="1">
      <alignment horizontal="center"/>
    </xf>
    <xf numFmtId="0" fontId="55" fillId="34" borderId="35" xfId="0" applyFont="1" applyFill="1" applyBorder="1" applyAlignment="1">
      <alignment horizontal="center"/>
    </xf>
    <xf numFmtId="0" fontId="55" fillId="34" borderId="36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0" fontId="57" fillId="33" borderId="37" xfId="0" applyFont="1" applyFill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5" fillId="35" borderId="35" xfId="0" applyFont="1" applyFill="1" applyBorder="1" applyAlignment="1">
      <alignment horizontal="center"/>
    </xf>
    <xf numFmtId="0" fontId="55" fillId="35" borderId="36" xfId="0" applyFont="1" applyFill="1" applyBorder="1" applyAlignment="1">
      <alignment horizontal="center"/>
    </xf>
    <xf numFmtId="0" fontId="56" fillId="32" borderId="46" xfId="0" applyFont="1" applyFill="1" applyBorder="1" applyAlignment="1">
      <alignment horizontal="center"/>
    </xf>
    <xf numFmtId="0" fontId="56" fillId="32" borderId="47" xfId="0" applyFont="1" applyFill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5" fillId="33" borderId="47" xfId="0" applyFont="1" applyFill="1" applyBorder="1" applyAlignment="1">
      <alignment horizontal="center"/>
    </xf>
    <xf numFmtId="0" fontId="57" fillId="33" borderId="48" xfId="0" applyFont="1" applyFill="1" applyBorder="1" applyAlignment="1">
      <alignment horizontal="center"/>
    </xf>
    <xf numFmtId="0" fontId="57" fillId="33" borderId="49" xfId="0" applyFont="1" applyFill="1" applyBorder="1" applyAlignment="1">
      <alignment horizontal="center"/>
    </xf>
    <xf numFmtId="0" fontId="57" fillId="33" borderId="46" xfId="0" applyFont="1" applyFill="1" applyBorder="1" applyAlignment="1">
      <alignment horizontal="center"/>
    </xf>
    <xf numFmtId="0" fontId="57" fillId="33" borderId="47" xfId="0" applyFont="1" applyFill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5" fillId="33" borderId="48" xfId="0" applyFont="1" applyFill="1" applyBorder="1" applyAlignment="1">
      <alignment horizontal="center"/>
    </xf>
    <xf numFmtId="0" fontId="55" fillId="33" borderId="49" xfId="0" applyFont="1" applyFill="1" applyBorder="1" applyAlignment="1">
      <alignment horizontal="center"/>
    </xf>
    <xf numFmtId="0" fontId="51" fillId="32" borderId="41" xfId="0" applyFont="1" applyFill="1" applyBorder="1" applyAlignment="1">
      <alignment horizontal="center" vertical="center" wrapText="1"/>
    </xf>
    <xf numFmtId="0" fontId="51" fillId="32" borderId="43" xfId="0" applyFont="1" applyFill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31" fillId="31" borderId="22" xfId="0" applyFont="1" applyFill="1" applyBorder="1" applyAlignment="1">
      <alignment horizontal="center" vertical="center"/>
    </xf>
    <xf numFmtId="0" fontId="31" fillId="31" borderId="55" xfId="0" applyFont="1" applyFill="1" applyBorder="1" applyAlignment="1">
      <alignment horizontal="center" vertical="center"/>
    </xf>
    <xf numFmtId="0" fontId="31" fillId="31" borderId="18" xfId="0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horizontal="center" vertical="center"/>
    </xf>
    <xf numFmtId="0" fontId="31" fillId="29" borderId="55" xfId="0" applyFont="1" applyFill="1" applyBorder="1" applyAlignment="1">
      <alignment horizontal="center" vertical="center"/>
    </xf>
    <xf numFmtId="0" fontId="31" fillId="29" borderId="18" xfId="0" applyFont="1" applyFill="1" applyBorder="1" applyAlignment="1">
      <alignment horizontal="center" vertical="center"/>
    </xf>
    <xf numFmtId="0" fontId="31" fillId="29" borderId="58" xfId="0" applyFont="1" applyFill="1" applyBorder="1" applyAlignment="1">
      <alignment horizontal="center" vertical="center"/>
    </xf>
    <xf numFmtId="0" fontId="31" fillId="29" borderId="59" xfId="0" applyFont="1" applyFill="1" applyBorder="1" applyAlignment="1">
      <alignment horizontal="center" vertical="center"/>
    </xf>
    <xf numFmtId="0" fontId="31" fillId="29" borderId="31" xfId="0" applyFont="1" applyFill="1" applyBorder="1" applyAlignment="1">
      <alignment horizontal="center" vertical="center"/>
    </xf>
    <xf numFmtId="0" fontId="31" fillId="31" borderId="6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1" fillId="43" borderId="22" xfId="0" applyFont="1" applyFill="1" applyBorder="1" applyAlignment="1">
      <alignment horizontal="center" vertical="center"/>
    </xf>
    <xf numFmtId="0" fontId="31" fillId="43" borderId="55" xfId="0" applyFont="1" applyFill="1" applyBorder="1" applyAlignment="1">
      <alignment horizontal="center" vertical="center"/>
    </xf>
    <xf numFmtId="0" fontId="31" fillId="43" borderId="18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/>
    </xf>
    <xf numFmtId="0" fontId="44" fillId="3" borderId="12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0" fontId="83" fillId="3" borderId="14" xfId="0" applyFont="1" applyFill="1" applyBorder="1" applyAlignment="1">
      <alignment horizontal="center" vertical="center"/>
    </xf>
    <xf numFmtId="0" fontId="83" fillId="3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84" fillId="3" borderId="15" xfId="0" applyFont="1" applyFill="1" applyBorder="1" applyAlignment="1">
      <alignment horizontal="center" vertical="center"/>
    </xf>
    <xf numFmtId="0" fontId="84" fillId="3" borderId="19" xfId="0" applyFont="1" applyFill="1" applyBorder="1" applyAlignment="1">
      <alignment horizontal="center" vertical="center"/>
    </xf>
  </cellXfs>
  <cellStyles count="5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10" xfId="38" xr:uid="{00000000-0005-0000-0000-000025000000}"/>
    <cellStyle name="Normal 11" xfId="39" xr:uid="{00000000-0005-0000-0000-000026000000}"/>
    <cellStyle name="Normal 12" xfId="1" xr:uid="{00000000-0005-0000-0000-000027000000}"/>
    <cellStyle name="Normal 2" xfId="40" xr:uid="{00000000-0005-0000-0000-000028000000}"/>
    <cellStyle name="Normal 2 2" xfId="41" xr:uid="{00000000-0005-0000-0000-000029000000}"/>
    <cellStyle name="Normal 2 2 2" xfId="42" xr:uid="{00000000-0005-0000-0000-00002A000000}"/>
    <cellStyle name="Normal 2 2_02-TKB- T1-27-08-2018" xfId="43" xr:uid="{00000000-0005-0000-0000-00002B000000}"/>
    <cellStyle name="Normal 3" xfId="44" xr:uid="{00000000-0005-0000-0000-00002C000000}"/>
    <cellStyle name="Normal 4" xfId="45" xr:uid="{00000000-0005-0000-0000-00002D000000}"/>
    <cellStyle name="Normal 4 2" xfId="46" xr:uid="{00000000-0005-0000-0000-00002E000000}"/>
    <cellStyle name="Normal 4_02-TKB- T1-27-08-2018" xfId="47" xr:uid="{00000000-0005-0000-0000-00002F000000}"/>
    <cellStyle name="Normal 5" xfId="48" xr:uid="{00000000-0005-0000-0000-000030000000}"/>
    <cellStyle name="Normal 6" xfId="49" xr:uid="{00000000-0005-0000-0000-000031000000}"/>
    <cellStyle name="Normal 7" xfId="50" xr:uid="{00000000-0005-0000-0000-000032000000}"/>
    <cellStyle name="Normal 8" xfId="51" xr:uid="{00000000-0005-0000-0000-000033000000}"/>
    <cellStyle name="Normal 9" xfId="52" xr:uid="{00000000-0005-0000-0000-000034000000}"/>
    <cellStyle name="Note 2" xfId="53" xr:uid="{00000000-0005-0000-0000-000035000000}"/>
    <cellStyle name="Note 2 2" xfId="54" xr:uid="{00000000-0005-0000-0000-000036000000}"/>
    <cellStyle name="Output 2" xfId="55" xr:uid="{00000000-0005-0000-0000-000037000000}"/>
    <cellStyle name="Title 2" xfId="56" xr:uid="{00000000-0005-0000-0000-000038000000}"/>
    <cellStyle name="Total 2" xfId="57" xr:uid="{00000000-0005-0000-0000-000039000000}"/>
    <cellStyle name="Warning Text 2" xfId="58" xr:uid="{00000000-0005-0000-0000-00003A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CM%20DAY%20TRUC%20TIEP%20hai%20buoi-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GV"/>
      <sheetName val="T-L-K"/>
      <sheetName val="PCGVCN"/>
      <sheetName val="PCCM"/>
      <sheetName val="THOI KHOA BIEU BUOI SANG"/>
      <sheetName val="THOI KHOA BIEU BUOI CHIEU"/>
      <sheetName val="SO DO PHONG HOC"/>
      <sheetName val="Sheet1"/>
    </sheetNames>
    <sheetDataSet>
      <sheetData sheetId="0">
        <row r="3">
          <cell r="P3" t="str">
            <v/>
          </cell>
        </row>
        <row r="4">
          <cell r="M4">
            <v>0</v>
          </cell>
          <cell r="P4" t="str">
            <v>T</v>
          </cell>
          <cell r="Q4">
            <v>0</v>
          </cell>
        </row>
        <row r="5">
          <cell r="M5">
            <v>3</v>
          </cell>
          <cell r="P5" t="str">
            <v>T</v>
          </cell>
          <cell r="Q5">
            <v>0</v>
          </cell>
        </row>
        <row r="6">
          <cell r="M6">
            <v>0</v>
          </cell>
          <cell r="P6" t="str">
            <v>T</v>
          </cell>
          <cell r="Q6">
            <v>0</v>
          </cell>
        </row>
        <row r="7">
          <cell r="M7">
            <v>0</v>
          </cell>
          <cell r="P7" t="str">
            <v>T</v>
          </cell>
          <cell r="Q7">
            <v>0</v>
          </cell>
        </row>
        <row r="8">
          <cell r="M8">
            <v>0</v>
          </cell>
          <cell r="P8" t="str">
            <v>T</v>
          </cell>
          <cell r="Q8">
            <v>0</v>
          </cell>
        </row>
        <row r="9">
          <cell r="M9">
            <v>3</v>
          </cell>
          <cell r="P9" t="str">
            <v>T</v>
          </cell>
          <cell r="Q9">
            <v>0</v>
          </cell>
        </row>
        <row r="10">
          <cell r="M10">
            <v>0</v>
          </cell>
          <cell r="P10" t="str">
            <v>T</v>
          </cell>
          <cell r="Q10">
            <v>0</v>
          </cell>
        </row>
        <row r="11">
          <cell r="M11">
            <v>0</v>
          </cell>
          <cell r="P11" t="str">
            <v>T</v>
          </cell>
          <cell r="Q11">
            <v>0</v>
          </cell>
        </row>
        <row r="12">
          <cell r="M12">
            <v>0</v>
          </cell>
          <cell r="P12" t="str">
            <v>T</v>
          </cell>
          <cell r="Q12">
            <v>0</v>
          </cell>
        </row>
        <row r="13">
          <cell r="M13">
            <v>2</v>
          </cell>
          <cell r="P13" t="str">
            <v>T</v>
          </cell>
          <cell r="Q13">
            <v>0</v>
          </cell>
        </row>
        <row r="14">
          <cell r="M14">
            <v>0</v>
          </cell>
          <cell r="P14" t="str">
            <v>T</v>
          </cell>
          <cell r="Q14">
            <v>0</v>
          </cell>
        </row>
        <row r="15">
          <cell r="M15">
            <v>0</v>
          </cell>
          <cell r="P15" t="str">
            <v>T</v>
          </cell>
          <cell r="Q15">
            <v>0</v>
          </cell>
        </row>
        <row r="16">
          <cell r="M16">
            <v>0</v>
          </cell>
          <cell r="P16" t="str">
            <v>T</v>
          </cell>
          <cell r="Q16">
            <v>7</v>
          </cell>
        </row>
        <row r="17">
          <cell r="P17" t="str">
            <v>T</v>
          </cell>
        </row>
        <row r="18">
          <cell r="P18" t="str">
            <v>T</v>
          </cell>
        </row>
        <row r="19">
          <cell r="P19" t="str">
            <v>T</v>
          </cell>
        </row>
        <row r="20">
          <cell r="M20">
            <v>3</v>
          </cell>
          <cell r="P20" t="str">
            <v>L</v>
          </cell>
          <cell r="Q20">
            <v>0</v>
          </cell>
        </row>
        <row r="21">
          <cell r="M21">
            <v>0</v>
          </cell>
          <cell r="P21" t="str">
            <v>L</v>
          </cell>
          <cell r="Q21">
            <v>0</v>
          </cell>
        </row>
        <row r="22">
          <cell r="M22">
            <v>0</v>
          </cell>
          <cell r="P22" t="str">
            <v>L</v>
          </cell>
          <cell r="Q22">
            <v>0</v>
          </cell>
        </row>
        <row r="23">
          <cell r="M23">
            <v>0</v>
          </cell>
          <cell r="P23" t="str">
            <v>L</v>
          </cell>
          <cell r="Q23">
            <v>0</v>
          </cell>
        </row>
        <row r="24">
          <cell r="M24">
            <v>3</v>
          </cell>
          <cell r="P24" t="str">
            <v>L</v>
          </cell>
          <cell r="Q24">
            <v>0</v>
          </cell>
        </row>
        <row r="25">
          <cell r="M25">
            <v>0</v>
          </cell>
          <cell r="P25" t="str">
            <v>L</v>
          </cell>
          <cell r="Q25">
            <v>0</v>
          </cell>
        </row>
        <row r="26">
          <cell r="M26">
            <v>0</v>
          </cell>
          <cell r="P26" t="str">
            <v>L</v>
          </cell>
          <cell r="Q26">
            <v>0</v>
          </cell>
        </row>
        <row r="27">
          <cell r="M27">
            <v>3</v>
          </cell>
          <cell r="P27" t="str">
            <v>H</v>
          </cell>
          <cell r="Q27">
            <v>0</v>
          </cell>
        </row>
        <row r="28">
          <cell r="M28">
            <v>2</v>
          </cell>
          <cell r="P28" t="str">
            <v>H</v>
          </cell>
          <cell r="Q28">
            <v>0</v>
          </cell>
        </row>
        <row r="29">
          <cell r="M29">
            <v>0</v>
          </cell>
          <cell r="P29" t="str">
            <v>H</v>
          </cell>
          <cell r="Q29">
            <v>0</v>
          </cell>
        </row>
        <row r="30">
          <cell r="M30">
            <v>0</v>
          </cell>
          <cell r="P30" t="str">
            <v>H</v>
          </cell>
          <cell r="Q30">
            <v>0</v>
          </cell>
        </row>
        <row r="31">
          <cell r="M31">
            <v>0</v>
          </cell>
          <cell r="P31" t="str">
            <v>H</v>
          </cell>
          <cell r="Q31">
            <v>0</v>
          </cell>
        </row>
        <row r="32">
          <cell r="M32">
            <v>0</v>
          </cell>
          <cell r="P32" t="str">
            <v>Sn</v>
          </cell>
          <cell r="Q32">
            <v>15</v>
          </cell>
        </row>
        <row r="33">
          <cell r="M33">
            <v>0</v>
          </cell>
          <cell r="P33" t="str">
            <v>Sn</v>
          </cell>
          <cell r="Q33">
            <v>0</v>
          </cell>
        </row>
        <row r="34">
          <cell r="M34">
            <v>0</v>
          </cell>
          <cell r="P34" t="str">
            <v>Sn</v>
          </cell>
          <cell r="Q34">
            <v>1</v>
          </cell>
        </row>
        <row r="35">
          <cell r="M35">
            <v>0</v>
          </cell>
          <cell r="P35" t="str">
            <v>Sn</v>
          </cell>
          <cell r="Q35">
            <v>0</v>
          </cell>
        </row>
        <row r="36">
          <cell r="M36">
            <v>0</v>
          </cell>
          <cell r="P36" t="str">
            <v>Sn</v>
          </cell>
          <cell r="Q36">
            <v>0</v>
          </cell>
        </row>
        <row r="37">
          <cell r="M37">
            <v>0</v>
          </cell>
          <cell r="P37" t="str">
            <v>V</v>
          </cell>
          <cell r="Q37">
            <v>13</v>
          </cell>
        </row>
        <row r="38">
          <cell r="M38">
            <v>3</v>
          </cell>
          <cell r="P38" t="str">
            <v>V</v>
          </cell>
          <cell r="Q38">
            <v>0</v>
          </cell>
        </row>
        <row r="39">
          <cell r="M39">
            <v>0</v>
          </cell>
          <cell r="P39" t="str">
            <v>V</v>
          </cell>
          <cell r="Q39">
            <v>0</v>
          </cell>
        </row>
        <row r="40">
          <cell r="M40">
            <v>0</v>
          </cell>
          <cell r="P40" t="str">
            <v>V</v>
          </cell>
          <cell r="Q40">
            <v>0</v>
          </cell>
        </row>
        <row r="41">
          <cell r="M41">
            <v>0</v>
          </cell>
          <cell r="P41" t="str">
            <v>V</v>
          </cell>
          <cell r="Q41">
            <v>0</v>
          </cell>
        </row>
        <row r="42">
          <cell r="M42">
            <v>0</v>
          </cell>
          <cell r="P42" t="str">
            <v>V</v>
          </cell>
          <cell r="Q42">
            <v>0</v>
          </cell>
        </row>
        <row r="43">
          <cell r="M43">
            <v>0</v>
          </cell>
          <cell r="P43" t="str">
            <v>V</v>
          </cell>
          <cell r="Q43">
            <v>0</v>
          </cell>
        </row>
        <row r="44">
          <cell r="M44">
            <v>0</v>
          </cell>
          <cell r="P44" t="str">
            <v>V</v>
          </cell>
          <cell r="Q44">
            <v>0</v>
          </cell>
        </row>
        <row r="45">
          <cell r="M45">
            <v>0</v>
          </cell>
          <cell r="P45" t="str">
            <v>V</v>
          </cell>
          <cell r="Q45">
            <v>3</v>
          </cell>
        </row>
        <row r="46">
          <cell r="M46">
            <v>3</v>
          </cell>
          <cell r="P46" t="str">
            <v>Sg</v>
          </cell>
          <cell r="Q46">
            <v>0</v>
          </cell>
        </row>
        <row r="47">
          <cell r="M47">
            <v>0</v>
          </cell>
          <cell r="P47" t="str">
            <v>Sg</v>
          </cell>
          <cell r="Q47">
            <v>0</v>
          </cell>
        </row>
        <row r="48">
          <cell r="M48">
            <v>0</v>
          </cell>
          <cell r="P48" t="str">
            <v>Sg</v>
          </cell>
          <cell r="Q48">
            <v>0</v>
          </cell>
        </row>
        <row r="49">
          <cell r="M49">
            <v>0</v>
          </cell>
          <cell r="P49" t="str">
            <v>G</v>
          </cell>
          <cell r="Q49">
            <v>0</v>
          </cell>
        </row>
        <row r="50">
          <cell r="M50">
            <v>0</v>
          </cell>
          <cell r="P50" t="str">
            <v>G</v>
          </cell>
          <cell r="Q50">
            <v>0</v>
          </cell>
        </row>
        <row r="51">
          <cell r="M51">
            <v>3</v>
          </cell>
          <cell r="P51" t="str">
            <v>D</v>
          </cell>
          <cell r="Q51">
            <v>0</v>
          </cell>
        </row>
        <row r="52">
          <cell r="M52">
            <v>0</v>
          </cell>
          <cell r="P52" t="str">
            <v>D</v>
          </cell>
          <cell r="Q52">
            <v>0</v>
          </cell>
        </row>
        <row r="53">
          <cell r="M53">
            <v>0</v>
          </cell>
          <cell r="P53" t="str">
            <v>D</v>
          </cell>
          <cell r="Q53">
            <v>0</v>
          </cell>
        </row>
        <row r="54">
          <cell r="M54">
            <v>0</v>
          </cell>
          <cell r="P54" t="str">
            <v>D</v>
          </cell>
          <cell r="Q54">
            <v>0</v>
          </cell>
        </row>
        <row r="55">
          <cell r="M55">
            <v>3</v>
          </cell>
          <cell r="P55" t="str">
            <v>A</v>
          </cell>
          <cell r="Q55">
            <v>0</v>
          </cell>
        </row>
        <row r="56">
          <cell r="M56">
            <v>0</v>
          </cell>
          <cell r="P56" t="str">
            <v>A</v>
          </cell>
          <cell r="Q56">
            <v>0</v>
          </cell>
        </row>
        <row r="57">
          <cell r="M57">
            <v>0</v>
          </cell>
          <cell r="P57" t="str">
            <v>A</v>
          </cell>
          <cell r="Q57">
            <v>0</v>
          </cell>
        </row>
        <row r="58">
          <cell r="M58">
            <v>0</v>
          </cell>
          <cell r="P58" t="str">
            <v>A</v>
          </cell>
          <cell r="Q58">
            <v>0</v>
          </cell>
        </row>
        <row r="59">
          <cell r="M59">
            <v>0</v>
          </cell>
          <cell r="P59" t="str">
            <v>A</v>
          </cell>
          <cell r="Q59">
            <v>0</v>
          </cell>
        </row>
        <row r="60">
          <cell r="M60">
            <v>0</v>
          </cell>
          <cell r="P60" t="str">
            <v>A</v>
          </cell>
          <cell r="Q60">
            <v>0</v>
          </cell>
        </row>
        <row r="61">
          <cell r="M61">
            <v>0</v>
          </cell>
          <cell r="P61" t="str">
            <v/>
          </cell>
          <cell r="Q61">
            <v>0</v>
          </cell>
        </row>
        <row r="62">
          <cell r="M62">
            <v>15</v>
          </cell>
          <cell r="P62" t="str">
            <v>Tq</v>
          </cell>
          <cell r="Q62">
            <v>0</v>
          </cell>
        </row>
        <row r="63">
          <cell r="M63">
            <v>9.5</v>
          </cell>
          <cell r="P63" t="str">
            <v>Tq</v>
          </cell>
          <cell r="Q63">
            <v>0</v>
          </cell>
        </row>
        <row r="64">
          <cell r="M64">
            <v>0</v>
          </cell>
          <cell r="P64" t="str">
            <v>Tq</v>
          </cell>
          <cell r="Q64">
            <v>0</v>
          </cell>
        </row>
        <row r="65">
          <cell r="M65">
            <v>0</v>
          </cell>
          <cell r="P65" t="str">
            <v>Tq</v>
          </cell>
          <cell r="Q65">
            <v>0</v>
          </cell>
        </row>
        <row r="66">
          <cell r="M66">
            <v>3</v>
          </cell>
          <cell r="P66" t="str">
            <v>Tq</v>
          </cell>
          <cell r="Q66">
            <v>0</v>
          </cell>
        </row>
        <row r="67">
          <cell r="M67">
            <v>0</v>
          </cell>
          <cell r="P67" t="str">
            <v>Tq</v>
          </cell>
          <cell r="Q67">
            <v>0</v>
          </cell>
        </row>
        <row r="68">
          <cell r="M68">
            <v>8.5</v>
          </cell>
          <cell r="P68" t="str">
            <v>Tq</v>
          </cell>
          <cell r="Q68">
            <v>0</v>
          </cell>
        </row>
        <row r="69">
          <cell r="P69" t="str">
            <v>Hc</v>
          </cell>
        </row>
        <row r="70">
          <cell r="P70" t="str">
            <v>Hc</v>
          </cell>
        </row>
        <row r="71">
          <cell r="P71" t="str">
            <v>Hc</v>
          </cell>
        </row>
        <row r="72">
          <cell r="P72" t="str">
            <v>Hc</v>
          </cell>
        </row>
        <row r="73">
          <cell r="P73" t="str">
            <v>Hc</v>
          </cell>
        </row>
        <row r="74">
          <cell r="P74" t="str">
            <v>Hc</v>
          </cell>
        </row>
        <row r="75">
          <cell r="P75" t="str">
            <v>Hc</v>
          </cell>
        </row>
        <row r="76">
          <cell r="P76" t="str">
            <v>Hc</v>
          </cell>
        </row>
        <row r="77">
          <cell r="P77" t="str">
            <v>Hc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M1001"/>
  <sheetViews>
    <sheetView workbookViewId="0">
      <selection activeCell="N34" sqref="N34"/>
    </sheetView>
  </sheetViews>
  <sheetFormatPr defaultColWidth="3.625" defaultRowHeight="15" customHeight="1" x14ac:dyDescent="0.2"/>
  <cols>
    <col min="1" max="1" width="3.875" style="2" bestFit="1" customWidth="1"/>
    <col min="2" max="2" width="11.5" style="2" bestFit="1" customWidth="1"/>
    <col min="3" max="11" width="4.625" style="2" bestFit="1" customWidth="1"/>
    <col min="12" max="12" width="5.5" style="2" bestFit="1" customWidth="1"/>
    <col min="13" max="13" width="5.375" style="2" bestFit="1" customWidth="1"/>
    <col min="14" max="21" width="4.625" style="2" bestFit="1" customWidth="1"/>
    <col min="22" max="22" width="6.25" style="2" bestFit="1" customWidth="1"/>
    <col min="23" max="30" width="4.625" style="2" bestFit="1" customWidth="1"/>
    <col min="31" max="16384" width="3.625" style="2"/>
  </cols>
  <sheetData>
    <row r="1" spans="1:39" ht="18.75" x14ac:dyDescent="0.3">
      <c r="A1" s="160" t="s">
        <v>122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"/>
    </row>
    <row r="2" spans="1:39" s="4" customFormat="1" ht="12.75" x14ac:dyDescent="0.2">
      <c r="A2" s="163" t="s">
        <v>0</v>
      </c>
      <c r="B2" s="16" t="s">
        <v>1</v>
      </c>
      <c r="C2" s="162" t="s">
        <v>44</v>
      </c>
      <c r="D2" s="162"/>
      <c r="E2" s="162" t="s">
        <v>55</v>
      </c>
      <c r="F2" s="162"/>
      <c r="G2" s="162" t="s">
        <v>56</v>
      </c>
      <c r="H2" s="162"/>
      <c r="I2" s="162" t="s">
        <v>57</v>
      </c>
      <c r="J2" s="162"/>
      <c r="K2" s="162" t="s">
        <v>58</v>
      </c>
      <c r="L2" s="162"/>
      <c r="M2" s="17" t="s">
        <v>59</v>
      </c>
      <c r="N2" s="164" t="s">
        <v>60</v>
      </c>
      <c r="O2" s="164"/>
      <c r="P2" s="164" t="s">
        <v>61</v>
      </c>
      <c r="Q2" s="164"/>
      <c r="R2" s="164" t="s">
        <v>62</v>
      </c>
      <c r="S2" s="164"/>
      <c r="T2" s="164" t="s">
        <v>63</v>
      </c>
      <c r="U2" s="164"/>
      <c r="V2" s="18" t="s">
        <v>64</v>
      </c>
      <c r="W2" s="165" t="s">
        <v>65</v>
      </c>
      <c r="X2" s="165"/>
      <c r="Y2" s="165" t="s">
        <v>66</v>
      </c>
      <c r="Z2" s="165"/>
      <c r="AA2" s="165" t="s">
        <v>67</v>
      </c>
      <c r="AB2" s="165"/>
      <c r="AC2" s="165" t="s">
        <v>68</v>
      </c>
      <c r="AD2" s="165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12.75" x14ac:dyDescent="0.2">
      <c r="A3" s="163"/>
      <c r="B3" s="16" t="s">
        <v>46</v>
      </c>
      <c r="C3" s="19" t="s">
        <v>42</v>
      </c>
      <c r="D3" s="19" t="s">
        <v>43</v>
      </c>
      <c r="E3" s="19" t="s">
        <v>47</v>
      </c>
      <c r="F3" s="19" t="s">
        <v>48</v>
      </c>
      <c r="G3" s="19" t="s">
        <v>49</v>
      </c>
      <c r="H3" s="19" t="s">
        <v>50</v>
      </c>
      <c r="I3" s="19" t="s">
        <v>51</v>
      </c>
      <c r="J3" s="19" t="s">
        <v>52</v>
      </c>
      <c r="K3" s="19" t="s">
        <v>53</v>
      </c>
      <c r="L3" s="19" t="s">
        <v>54</v>
      </c>
      <c r="M3" s="17" t="s">
        <v>69</v>
      </c>
      <c r="N3" s="17" t="s">
        <v>70</v>
      </c>
      <c r="O3" s="17" t="s">
        <v>71</v>
      </c>
      <c r="P3" s="17" t="s">
        <v>72</v>
      </c>
      <c r="Q3" s="17" t="s">
        <v>73</v>
      </c>
      <c r="R3" s="17" t="s">
        <v>74</v>
      </c>
      <c r="S3" s="17" t="s">
        <v>75</v>
      </c>
      <c r="T3" s="17" t="s">
        <v>76</v>
      </c>
      <c r="U3" s="17" t="s">
        <v>77</v>
      </c>
      <c r="V3" s="17" t="s">
        <v>78</v>
      </c>
      <c r="W3" s="17" t="s">
        <v>79</v>
      </c>
      <c r="X3" s="17" t="s">
        <v>80</v>
      </c>
      <c r="Y3" s="17" t="s">
        <v>81</v>
      </c>
      <c r="Z3" s="17" t="s">
        <v>82</v>
      </c>
      <c r="AA3" s="17" t="s">
        <v>83</v>
      </c>
      <c r="AB3" s="17" t="s">
        <v>84</v>
      </c>
      <c r="AC3" s="17" t="s">
        <v>85</v>
      </c>
      <c r="AD3" s="17" t="s">
        <v>86</v>
      </c>
      <c r="AE3" s="5"/>
      <c r="AF3" s="5"/>
      <c r="AG3" s="5"/>
      <c r="AH3" s="5"/>
      <c r="AI3" s="5"/>
      <c r="AJ3" s="5"/>
      <c r="AK3" s="5"/>
      <c r="AL3" s="5"/>
      <c r="AM3" s="5"/>
    </row>
    <row r="4" spans="1:39" s="4" customFormat="1" ht="12.75" x14ac:dyDescent="0.2">
      <c r="A4" s="163"/>
      <c r="B4" s="16" t="s">
        <v>45</v>
      </c>
      <c r="C4" s="20" t="s">
        <v>30</v>
      </c>
      <c r="D4" s="20" t="s">
        <v>2</v>
      </c>
      <c r="E4" s="20" t="s">
        <v>22</v>
      </c>
      <c r="F4" s="20" t="s">
        <v>87</v>
      </c>
      <c r="G4" s="20" t="s">
        <v>3</v>
      </c>
      <c r="H4" s="20" t="s">
        <v>88</v>
      </c>
      <c r="I4" s="20" t="s">
        <v>4</v>
      </c>
      <c r="J4" s="20" t="s">
        <v>89</v>
      </c>
      <c r="K4" s="20" t="s">
        <v>90</v>
      </c>
      <c r="L4" s="20" t="s">
        <v>91</v>
      </c>
      <c r="M4" s="20" t="s">
        <v>92</v>
      </c>
      <c r="N4" s="20" t="s">
        <v>8</v>
      </c>
      <c r="O4" s="20" t="s">
        <v>93</v>
      </c>
      <c r="P4" s="20" t="s">
        <v>14</v>
      </c>
      <c r="Q4" s="20" t="s">
        <v>94</v>
      </c>
      <c r="R4" s="20" t="s">
        <v>95</v>
      </c>
      <c r="S4" s="20" t="s">
        <v>25</v>
      </c>
      <c r="T4" s="20" t="s">
        <v>28</v>
      </c>
      <c r="U4" s="20" t="s">
        <v>96</v>
      </c>
      <c r="V4" s="20" t="s">
        <v>9</v>
      </c>
      <c r="W4" s="20" t="s">
        <v>97</v>
      </c>
      <c r="X4" s="20" t="s">
        <v>98</v>
      </c>
      <c r="Y4" s="20" t="s">
        <v>24</v>
      </c>
      <c r="Z4" s="20" t="s">
        <v>99</v>
      </c>
      <c r="AA4" s="20" t="s">
        <v>100</v>
      </c>
      <c r="AB4" s="20" t="s">
        <v>101</v>
      </c>
      <c r="AC4" s="20" t="s">
        <v>102</v>
      </c>
      <c r="AD4" s="20" t="s">
        <v>103</v>
      </c>
      <c r="AE4" s="3"/>
      <c r="AF4" s="3"/>
      <c r="AG4" s="3"/>
      <c r="AH4" s="3"/>
      <c r="AI4" s="3"/>
      <c r="AJ4" s="3"/>
      <c r="AK4" s="3"/>
      <c r="AL4" s="3"/>
      <c r="AM4" s="3"/>
    </row>
    <row r="5" spans="1:39" ht="12.75" x14ac:dyDescent="0.2">
      <c r="A5" s="7">
        <v>2</v>
      </c>
      <c r="B5" s="8" t="s">
        <v>104</v>
      </c>
      <c r="C5" s="9" t="s">
        <v>6</v>
      </c>
      <c r="D5" s="9" t="s">
        <v>2</v>
      </c>
      <c r="E5" s="9" t="s">
        <v>88</v>
      </c>
      <c r="F5" s="9" t="s">
        <v>41</v>
      </c>
      <c r="G5" s="9" t="s">
        <v>3</v>
      </c>
      <c r="H5" s="9" t="s">
        <v>88</v>
      </c>
      <c r="I5" s="9" t="s">
        <v>4</v>
      </c>
      <c r="J5" s="9" t="s">
        <v>4</v>
      </c>
      <c r="K5" s="9" t="s">
        <v>5</v>
      </c>
      <c r="L5" s="9" t="s">
        <v>5</v>
      </c>
      <c r="M5" s="10" t="s">
        <v>6</v>
      </c>
      <c r="N5" s="10" t="s">
        <v>8</v>
      </c>
      <c r="O5" s="10" t="s">
        <v>7</v>
      </c>
      <c r="P5" s="10" t="s">
        <v>3</v>
      </c>
      <c r="Q5" s="10" t="s">
        <v>41</v>
      </c>
      <c r="R5" s="10" t="s">
        <v>102</v>
      </c>
      <c r="S5" s="10" t="s">
        <v>8</v>
      </c>
      <c r="T5" s="10" t="s">
        <v>97</v>
      </c>
      <c r="U5" s="10" t="s">
        <v>3</v>
      </c>
      <c r="V5" s="11" t="s">
        <v>9</v>
      </c>
      <c r="W5" s="11" t="s">
        <v>97</v>
      </c>
      <c r="X5" s="11" t="s">
        <v>9</v>
      </c>
      <c r="Y5" s="11" t="s">
        <v>7</v>
      </c>
      <c r="Z5" s="11" t="s">
        <v>5</v>
      </c>
      <c r="AA5" s="11" t="s">
        <v>100</v>
      </c>
      <c r="AB5" s="11" t="s">
        <v>100</v>
      </c>
      <c r="AC5" s="11" t="s">
        <v>102</v>
      </c>
      <c r="AD5" s="11" t="s">
        <v>2</v>
      </c>
      <c r="AE5" s="6"/>
      <c r="AF5" s="6"/>
      <c r="AG5" s="6"/>
      <c r="AH5" s="6"/>
      <c r="AI5" s="6"/>
      <c r="AJ5" s="6"/>
    </row>
    <row r="6" spans="1:39" ht="12.75" x14ac:dyDescent="0.2">
      <c r="A6" s="7">
        <v>3</v>
      </c>
      <c r="B6" s="8" t="s">
        <v>10</v>
      </c>
      <c r="C6" s="12" t="s">
        <v>116</v>
      </c>
      <c r="D6" s="12" t="s">
        <v>116</v>
      </c>
      <c r="E6" s="12" t="s">
        <v>116</v>
      </c>
      <c r="F6" s="12" t="s">
        <v>116</v>
      </c>
      <c r="G6" s="12" t="s">
        <v>116</v>
      </c>
      <c r="H6" s="12" t="s">
        <v>116</v>
      </c>
      <c r="I6" s="12" t="s">
        <v>89</v>
      </c>
      <c r="J6" s="12" t="s">
        <v>89</v>
      </c>
      <c r="K6" s="12" t="s">
        <v>89</v>
      </c>
      <c r="L6" s="12" t="s">
        <v>89</v>
      </c>
      <c r="M6" s="13" t="s">
        <v>117</v>
      </c>
      <c r="N6" s="13" t="s">
        <v>117</v>
      </c>
      <c r="O6" s="13" t="s">
        <v>117</v>
      </c>
      <c r="P6" s="13" t="s">
        <v>118</v>
      </c>
      <c r="Q6" s="13" t="s">
        <v>118</v>
      </c>
      <c r="R6" s="13" t="s">
        <v>118</v>
      </c>
      <c r="S6" s="13" t="s">
        <v>118</v>
      </c>
      <c r="T6" s="13" t="s">
        <v>118</v>
      </c>
      <c r="U6" s="13" t="s">
        <v>118</v>
      </c>
      <c r="V6" s="14" t="s">
        <v>119</v>
      </c>
      <c r="W6" s="14" t="s">
        <v>120</v>
      </c>
      <c r="X6" s="14" t="s">
        <v>120</v>
      </c>
      <c r="Y6" s="14" t="s">
        <v>99</v>
      </c>
      <c r="Z6" s="14" t="s">
        <v>99</v>
      </c>
      <c r="AA6" s="14" t="s">
        <v>120</v>
      </c>
      <c r="AB6" s="14" t="s">
        <v>120</v>
      </c>
      <c r="AC6" s="14" t="s">
        <v>103</v>
      </c>
      <c r="AD6" s="14" t="s">
        <v>103</v>
      </c>
      <c r="AE6" s="6"/>
      <c r="AF6" s="6"/>
      <c r="AG6" s="6"/>
      <c r="AH6" s="6"/>
      <c r="AI6" s="6"/>
      <c r="AJ6" s="6"/>
    </row>
    <row r="7" spans="1:39" ht="12.75" x14ac:dyDescent="0.2">
      <c r="A7" s="7">
        <v>4</v>
      </c>
      <c r="B7" s="8" t="s">
        <v>11</v>
      </c>
      <c r="C7" s="12" t="s">
        <v>92</v>
      </c>
      <c r="D7" s="12" t="s">
        <v>92</v>
      </c>
      <c r="E7" s="12" t="s">
        <v>114</v>
      </c>
      <c r="F7" s="12" t="s">
        <v>114</v>
      </c>
      <c r="G7" s="12" t="s">
        <v>114</v>
      </c>
      <c r="H7" s="12" t="s">
        <v>114</v>
      </c>
      <c r="I7" s="12" t="s">
        <v>114</v>
      </c>
      <c r="J7" s="12" t="s">
        <v>114</v>
      </c>
      <c r="K7" s="12" t="s">
        <v>101</v>
      </c>
      <c r="L7" s="12" t="s">
        <v>101</v>
      </c>
      <c r="M7" s="13" t="s">
        <v>92</v>
      </c>
      <c r="N7" s="13" t="s">
        <v>93</v>
      </c>
      <c r="O7" s="13" t="s">
        <v>93</v>
      </c>
      <c r="P7" s="13" t="s">
        <v>115</v>
      </c>
      <c r="Q7" s="13" t="s">
        <v>115</v>
      </c>
      <c r="R7" s="13" t="s">
        <v>93</v>
      </c>
      <c r="S7" s="13" t="s">
        <v>93</v>
      </c>
      <c r="T7" s="13" t="s">
        <v>114</v>
      </c>
      <c r="U7" s="13" t="s">
        <v>114</v>
      </c>
      <c r="V7" s="14" t="s">
        <v>115</v>
      </c>
      <c r="W7" s="14" t="s">
        <v>92</v>
      </c>
      <c r="X7" s="14" t="s">
        <v>92</v>
      </c>
      <c r="Y7" s="14" t="s">
        <v>101</v>
      </c>
      <c r="Z7" s="14" t="s">
        <v>101</v>
      </c>
      <c r="AA7" s="14" t="s">
        <v>101</v>
      </c>
      <c r="AB7" s="14" t="s">
        <v>101</v>
      </c>
      <c r="AC7" s="14" t="s">
        <v>115</v>
      </c>
      <c r="AD7" s="14" t="s">
        <v>115</v>
      </c>
      <c r="AE7" s="6"/>
      <c r="AF7" s="6"/>
      <c r="AG7" s="6"/>
      <c r="AH7" s="6"/>
      <c r="AI7" s="6"/>
      <c r="AJ7" s="6"/>
    </row>
    <row r="8" spans="1:39" ht="12.75" x14ac:dyDescent="0.2">
      <c r="A8" s="7">
        <v>5</v>
      </c>
      <c r="B8" s="8" t="s">
        <v>12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12" t="s">
        <v>13</v>
      </c>
      <c r="I8" s="12" t="s">
        <v>13</v>
      </c>
      <c r="J8" s="12" t="s">
        <v>13</v>
      </c>
      <c r="K8" s="12" t="s">
        <v>13</v>
      </c>
      <c r="L8" s="12" t="s">
        <v>13</v>
      </c>
      <c r="M8" s="13" t="s">
        <v>14</v>
      </c>
      <c r="N8" s="13" t="s">
        <v>14</v>
      </c>
      <c r="O8" s="13" t="s">
        <v>14</v>
      </c>
      <c r="P8" s="13" t="s">
        <v>14</v>
      </c>
      <c r="Q8" s="13" t="s">
        <v>14</v>
      </c>
      <c r="R8" s="13" t="s">
        <v>14</v>
      </c>
      <c r="S8" s="13" t="s">
        <v>14</v>
      </c>
      <c r="T8" s="13" t="s">
        <v>14</v>
      </c>
      <c r="U8" s="13" t="s">
        <v>14</v>
      </c>
      <c r="V8" s="14" t="s">
        <v>15</v>
      </c>
      <c r="W8" s="14" t="s">
        <v>15</v>
      </c>
      <c r="X8" s="14" t="s">
        <v>15</v>
      </c>
      <c r="Y8" s="14" t="s">
        <v>16</v>
      </c>
      <c r="Z8" s="14" t="s">
        <v>16</v>
      </c>
      <c r="AA8" s="14" t="s">
        <v>16</v>
      </c>
      <c r="AB8" s="14" t="s">
        <v>16</v>
      </c>
      <c r="AC8" s="14" t="s">
        <v>15</v>
      </c>
      <c r="AD8" s="14" t="s">
        <v>15</v>
      </c>
      <c r="AE8" s="6"/>
      <c r="AF8" s="6"/>
      <c r="AG8" s="6"/>
      <c r="AH8" s="6"/>
      <c r="AI8" s="6"/>
      <c r="AJ8" s="6"/>
    </row>
    <row r="9" spans="1:39" ht="12.75" x14ac:dyDescent="0.2">
      <c r="A9" s="7">
        <v>6</v>
      </c>
      <c r="B9" s="8" t="s">
        <v>17</v>
      </c>
      <c r="C9" s="12" t="s">
        <v>16</v>
      </c>
      <c r="D9" s="12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16</v>
      </c>
      <c r="J9" s="12" t="s">
        <v>16</v>
      </c>
      <c r="K9" s="12" t="s">
        <v>16</v>
      </c>
      <c r="L9" s="12" t="s">
        <v>16</v>
      </c>
      <c r="M9" s="13" t="s">
        <v>117</v>
      </c>
      <c r="N9" s="13" t="s">
        <v>117</v>
      </c>
      <c r="O9" s="13" t="s">
        <v>117</v>
      </c>
      <c r="P9" s="13" t="s">
        <v>118</v>
      </c>
      <c r="Q9" s="13" t="s">
        <v>118</v>
      </c>
      <c r="R9" s="13" t="s">
        <v>103</v>
      </c>
      <c r="S9" s="13" t="s">
        <v>103</v>
      </c>
      <c r="T9" s="13" t="s">
        <v>89</v>
      </c>
      <c r="U9" s="13" t="s">
        <v>89</v>
      </c>
      <c r="V9" s="14" t="s">
        <v>99</v>
      </c>
      <c r="W9" s="14" t="s">
        <v>120</v>
      </c>
      <c r="X9" s="14" t="s">
        <v>120</v>
      </c>
      <c r="Y9" s="14" t="s">
        <v>99</v>
      </c>
      <c r="Z9" s="14" t="s">
        <v>99</v>
      </c>
      <c r="AA9" s="14" t="s">
        <v>120</v>
      </c>
      <c r="AB9" s="14" t="s">
        <v>120</v>
      </c>
      <c r="AC9" s="14" t="s">
        <v>103</v>
      </c>
      <c r="AD9" s="14" t="s">
        <v>103</v>
      </c>
      <c r="AE9" s="6"/>
      <c r="AF9" s="6"/>
      <c r="AG9" s="6"/>
      <c r="AH9" s="6"/>
      <c r="AI9" s="6"/>
      <c r="AJ9" s="6"/>
    </row>
    <row r="10" spans="1:39" ht="12.75" x14ac:dyDescent="0.2">
      <c r="A10" s="7">
        <v>7</v>
      </c>
      <c r="B10" s="8" t="s">
        <v>18</v>
      </c>
      <c r="C10" s="12" t="s">
        <v>91</v>
      </c>
      <c r="D10" s="12" t="s">
        <v>91</v>
      </c>
      <c r="E10" s="12" t="s">
        <v>91</v>
      </c>
      <c r="F10" s="12" t="s">
        <v>91</v>
      </c>
      <c r="G10" s="12" t="s">
        <v>91</v>
      </c>
      <c r="H10" s="12" t="s">
        <v>91</v>
      </c>
      <c r="I10" s="12" t="s">
        <v>91</v>
      </c>
      <c r="J10" s="12" t="s">
        <v>91</v>
      </c>
      <c r="K10" s="12" t="s">
        <v>91</v>
      </c>
      <c r="L10" s="12" t="s">
        <v>91</v>
      </c>
      <c r="M10" s="13" t="s">
        <v>113</v>
      </c>
      <c r="N10" s="13" t="s">
        <v>113</v>
      </c>
      <c r="O10" s="13" t="s">
        <v>113</v>
      </c>
      <c r="P10" s="13" t="s">
        <v>113</v>
      </c>
      <c r="Q10" s="13" t="s">
        <v>113</v>
      </c>
      <c r="R10" s="13" t="s">
        <v>113</v>
      </c>
      <c r="S10" s="13" t="s">
        <v>113</v>
      </c>
      <c r="T10" s="13" t="s">
        <v>113</v>
      </c>
      <c r="U10" s="13" t="s">
        <v>113</v>
      </c>
      <c r="V10" s="14" t="s">
        <v>98</v>
      </c>
      <c r="W10" s="14" t="s">
        <v>98</v>
      </c>
      <c r="X10" s="14" t="s">
        <v>98</v>
      </c>
      <c r="Y10" s="14" t="s">
        <v>98</v>
      </c>
      <c r="Z10" s="14" t="s">
        <v>98</v>
      </c>
      <c r="AA10" s="14" t="s">
        <v>98</v>
      </c>
      <c r="AB10" s="14" t="s">
        <v>98</v>
      </c>
      <c r="AC10" s="14" t="s">
        <v>98</v>
      </c>
      <c r="AD10" s="14" t="s">
        <v>98</v>
      </c>
      <c r="AE10" s="6"/>
      <c r="AF10" s="6"/>
      <c r="AG10" s="6"/>
      <c r="AH10" s="6"/>
      <c r="AI10" s="6"/>
      <c r="AJ10" s="6"/>
    </row>
    <row r="11" spans="1:39" ht="12.75" x14ac:dyDescent="0.2">
      <c r="A11" s="7">
        <v>8</v>
      </c>
      <c r="B11" s="8" t="s">
        <v>19</v>
      </c>
      <c r="C11" s="12" t="s">
        <v>87</v>
      </c>
      <c r="D11" s="12" t="s">
        <v>87</v>
      </c>
      <c r="E11" s="12" t="s">
        <v>87</v>
      </c>
      <c r="F11" s="12" t="s">
        <v>87</v>
      </c>
      <c r="G11" s="12" t="s">
        <v>109</v>
      </c>
      <c r="H11" s="12" t="s">
        <v>109</v>
      </c>
      <c r="I11" s="12" t="s">
        <v>109</v>
      </c>
      <c r="J11" s="12" t="s">
        <v>109</v>
      </c>
      <c r="K11" s="12" t="s">
        <v>109</v>
      </c>
      <c r="L11" s="12" t="s">
        <v>109</v>
      </c>
      <c r="M11" s="13" t="s">
        <v>94</v>
      </c>
      <c r="N11" s="13" t="s">
        <v>110</v>
      </c>
      <c r="O11" s="13" t="s">
        <v>110</v>
      </c>
      <c r="P11" s="13" t="s">
        <v>94</v>
      </c>
      <c r="Q11" s="13" t="s">
        <v>94</v>
      </c>
      <c r="R11" s="13" t="s">
        <v>95</v>
      </c>
      <c r="S11" s="13" t="s">
        <v>95</v>
      </c>
      <c r="T11" s="13" t="s">
        <v>110</v>
      </c>
      <c r="U11" s="13" t="s">
        <v>110</v>
      </c>
      <c r="V11" s="14" t="s">
        <v>111</v>
      </c>
      <c r="W11" s="14" t="s">
        <v>112</v>
      </c>
      <c r="X11" s="14" t="s">
        <v>112</v>
      </c>
      <c r="Y11" s="14" t="s">
        <v>112</v>
      </c>
      <c r="Z11" s="14" t="s">
        <v>112</v>
      </c>
      <c r="AA11" s="14" t="s">
        <v>111</v>
      </c>
      <c r="AB11" s="14" t="s">
        <v>111</v>
      </c>
      <c r="AC11" s="14" t="s">
        <v>112</v>
      </c>
      <c r="AD11" s="14" t="s">
        <v>112</v>
      </c>
      <c r="AE11" s="6"/>
      <c r="AF11" s="6"/>
      <c r="AG11" s="6"/>
      <c r="AH11" s="6"/>
      <c r="AI11" s="6"/>
      <c r="AJ11" s="6"/>
    </row>
    <row r="12" spans="1:39" ht="12.75" x14ac:dyDescent="0.2">
      <c r="A12" s="7">
        <v>9</v>
      </c>
      <c r="B12" s="8" t="s">
        <v>20</v>
      </c>
      <c r="C12" s="12" t="s">
        <v>90</v>
      </c>
      <c r="D12" s="12" t="s">
        <v>90</v>
      </c>
      <c r="E12" s="12" t="s">
        <v>90</v>
      </c>
      <c r="F12" s="12" t="s">
        <v>90</v>
      </c>
      <c r="G12" s="12" t="s">
        <v>90</v>
      </c>
      <c r="H12" s="12" t="s">
        <v>90</v>
      </c>
      <c r="I12" s="12" t="s">
        <v>90</v>
      </c>
      <c r="J12" s="12" t="s">
        <v>90</v>
      </c>
      <c r="K12" s="12" t="s">
        <v>90</v>
      </c>
      <c r="L12" s="12" t="s">
        <v>90</v>
      </c>
      <c r="M12" s="13" t="s">
        <v>96</v>
      </c>
      <c r="N12" s="13" t="s">
        <v>121</v>
      </c>
      <c r="O12" s="13" t="s">
        <v>121</v>
      </c>
      <c r="P12" s="13" t="s">
        <v>121</v>
      </c>
      <c r="Q12" s="13" t="s">
        <v>121</v>
      </c>
      <c r="R12" s="13" t="s">
        <v>96</v>
      </c>
      <c r="S12" s="13" t="s">
        <v>96</v>
      </c>
      <c r="T12" s="13" t="s">
        <v>96</v>
      </c>
      <c r="U12" s="13" t="s">
        <v>96</v>
      </c>
      <c r="V12" s="14" t="s">
        <v>96</v>
      </c>
      <c r="W12" s="14" t="s">
        <v>96</v>
      </c>
      <c r="X12" s="14" t="s">
        <v>96</v>
      </c>
      <c r="Y12" s="14" t="s">
        <v>121</v>
      </c>
      <c r="Z12" s="14" t="s">
        <v>121</v>
      </c>
      <c r="AA12" s="14" t="s">
        <v>121</v>
      </c>
      <c r="AB12" s="14" t="s">
        <v>121</v>
      </c>
      <c r="AC12" s="14" t="s">
        <v>121</v>
      </c>
      <c r="AD12" s="14" t="s">
        <v>121</v>
      </c>
      <c r="AE12" s="6"/>
      <c r="AF12" s="6"/>
      <c r="AG12" s="6"/>
      <c r="AH12" s="6"/>
      <c r="AI12" s="6"/>
      <c r="AJ12" s="6"/>
    </row>
    <row r="13" spans="1:39" ht="12.75" x14ac:dyDescent="0.2">
      <c r="A13" s="7">
        <v>10</v>
      </c>
      <c r="B13" s="8" t="s">
        <v>21</v>
      </c>
      <c r="C13" s="12" t="s">
        <v>22</v>
      </c>
      <c r="D13" s="12" t="s">
        <v>22</v>
      </c>
      <c r="E13" s="12" t="s">
        <v>22</v>
      </c>
      <c r="F13" s="12" t="s">
        <v>22</v>
      </c>
      <c r="G13" s="12" t="s">
        <v>23</v>
      </c>
      <c r="H13" s="12" t="s">
        <v>23</v>
      </c>
      <c r="I13" s="12" t="s">
        <v>23</v>
      </c>
      <c r="J13" s="12" t="s">
        <v>23</v>
      </c>
      <c r="K13" s="12" t="s">
        <v>22</v>
      </c>
      <c r="L13" s="12" t="s">
        <v>22</v>
      </c>
      <c r="M13" s="13" t="s">
        <v>23</v>
      </c>
      <c r="N13" s="13" t="s">
        <v>24</v>
      </c>
      <c r="O13" s="13" t="s">
        <v>24</v>
      </c>
      <c r="P13" s="13" t="s">
        <v>25</v>
      </c>
      <c r="Q13" s="13" t="s">
        <v>25</v>
      </c>
      <c r="R13" s="13" t="s">
        <v>25</v>
      </c>
      <c r="S13" s="13" t="s">
        <v>25</v>
      </c>
      <c r="T13" s="13" t="s">
        <v>23</v>
      </c>
      <c r="U13" s="13" t="s">
        <v>23</v>
      </c>
      <c r="V13" s="14" t="s">
        <v>25</v>
      </c>
      <c r="W13" s="14" t="s">
        <v>24</v>
      </c>
      <c r="X13" s="14" t="s">
        <v>24</v>
      </c>
      <c r="Y13" s="14" t="s">
        <v>24</v>
      </c>
      <c r="Z13" s="14" t="s">
        <v>24</v>
      </c>
      <c r="AA13" s="14" t="s">
        <v>25</v>
      </c>
      <c r="AB13" s="14" t="s">
        <v>25</v>
      </c>
      <c r="AC13" s="14" t="s">
        <v>22</v>
      </c>
      <c r="AD13" s="14" t="s">
        <v>22</v>
      </c>
      <c r="AE13" s="6"/>
      <c r="AF13" s="6"/>
      <c r="AG13" s="6"/>
      <c r="AH13" s="6"/>
      <c r="AI13" s="6"/>
      <c r="AJ13" s="6"/>
    </row>
    <row r="14" spans="1:39" ht="12.75" x14ac:dyDescent="0.2">
      <c r="A14" s="7">
        <v>11</v>
      </c>
      <c r="B14" s="8" t="s">
        <v>26</v>
      </c>
      <c r="C14" s="12" t="s">
        <v>27</v>
      </c>
      <c r="D14" s="12" t="s">
        <v>27</v>
      </c>
      <c r="E14" s="12" t="s">
        <v>27</v>
      </c>
      <c r="F14" s="12" t="s">
        <v>27</v>
      </c>
      <c r="G14" s="12" t="s">
        <v>27</v>
      </c>
      <c r="H14" s="12" t="s">
        <v>27</v>
      </c>
      <c r="I14" s="12" t="s">
        <v>27</v>
      </c>
      <c r="J14" s="12" t="s">
        <v>27</v>
      </c>
      <c r="K14" s="12" t="s">
        <v>27</v>
      </c>
      <c r="L14" s="12" t="s">
        <v>27</v>
      </c>
      <c r="M14" s="13" t="s">
        <v>28</v>
      </c>
      <c r="N14" s="13" t="s">
        <v>28</v>
      </c>
      <c r="O14" s="13" t="s">
        <v>28</v>
      </c>
      <c r="P14" s="13" t="s">
        <v>28</v>
      </c>
      <c r="Q14" s="13" t="s">
        <v>28</v>
      </c>
      <c r="R14" s="13" t="s">
        <v>28</v>
      </c>
      <c r="S14" s="13" t="s">
        <v>28</v>
      </c>
      <c r="T14" s="13" t="s">
        <v>28</v>
      </c>
      <c r="U14" s="13" t="s">
        <v>28</v>
      </c>
      <c r="V14" s="14" t="s">
        <v>27</v>
      </c>
      <c r="W14" s="14" t="s">
        <v>28</v>
      </c>
      <c r="X14" s="14" t="s">
        <v>28</v>
      </c>
      <c r="Y14" s="14" t="s">
        <v>27</v>
      </c>
      <c r="Z14" s="14" t="s">
        <v>27</v>
      </c>
      <c r="AA14" s="14" t="s">
        <v>28</v>
      </c>
      <c r="AB14" s="14" t="s">
        <v>28</v>
      </c>
      <c r="AC14" s="14" t="s">
        <v>27</v>
      </c>
      <c r="AD14" s="14" t="s">
        <v>27</v>
      </c>
      <c r="AE14" s="6"/>
      <c r="AF14" s="6"/>
      <c r="AG14" s="6"/>
      <c r="AH14" s="6"/>
      <c r="AI14" s="6"/>
      <c r="AJ14" s="6"/>
    </row>
    <row r="15" spans="1:39" ht="12.75" x14ac:dyDescent="0.2">
      <c r="A15" s="7">
        <v>12</v>
      </c>
      <c r="B15" s="8" t="s">
        <v>29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31</v>
      </c>
      <c r="H15" s="12" t="s">
        <v>31</v>
      </c>
      <c r="I15" s="12" t="s">
        <v>31</v>
      </c>
      <c r="J15" s="12" t="s">
        <v>31</v>
      </c>
      <c r="K15" s="12" t="s">
        <v>31</v>
      </c>
      <c r="L15" s="12" t="s">
        <v>31</v>
      </c>
      <c r="M15" s="13" t="s">
        <v>32</v>
      </c>
      <c r="N15" s="13" t="s">
        <v>32</v>
      </c>
      <c r="O15" s="13" t="s">
        <v>32</v>
      </c>
      <c r="P15" s="13" t="s">
        <v>32</v>
      </c>
      <c r="Q15" s="13" t="s">
        <v>32</v>
      </c>
      <c r="R15" s="13" t="s">
        <v>33</v>
      </c>
      <c r="S15" s="13" t="s">
        <v>33</v>
      </c>
      <c r="T15" s="13" t="s">
        <v>33</v>
      </c>
      <c r="U15" s="13" t="s">
        <v>33</v>
      </c>
      <c r="V15" s="14" t="s">
        <v>34</v>
      </c>
      <c r="W15" s="14" t="s">
        <v>34</v>
      </c>
      <c r="X15" s="14" t="s">
        <v>34</v>
      </c>
      <c r="Y15" s="14" t="s">
        <v>35</v>
      </c>
      <c r="Z15" s="14" t="s">
        <v>35</v>
      </c>
      <c r="AA15" s="14" t="s">
        <v>35</v>
      </c>
      <c r="AB15" s="14" t="s">
        <v>35</v>
      </c>
      <c r="AC15" s="14" t="s">
        <v>35</v>
      </c>
      <c r="AD15" s="14" t="s">
        <v>35</v>
      </c>
      <c r="AE15" s="6"/>
      <c r="AF15" s="6"/>
      <c r="AG15" s="6"/>
      <c r="AH15" s="6"/>
      <c r="AI15" s="6"/>
      <c r="AJ15" s="6"/>
    </row>
    <row r="16" spans="1:39" ht="12.75" x14ac:dyDescent="0.2">
      <c r="A16" s="7">
        <v>13</v>
      </c>
      <c r="B16" s="8" t="s">
        <v>36</v>
      </c>
      <c r="C16" s="12" t="s">
        <v>105</v>
      </c>
      <c r="D16" s="12" t="s">
        <v>105</v>
      </c>
      <c r="E16" s="12" t="s">
        <v>105</v>
      </c>
      <c r="F16" s="12" t="s">
        <v>105</v>
      </c>
      <c r="G16" s="9" t="s">
        <v>106</v>
      </c>
      <c r="H16" s="9" t="s">
        <v>106</v>
      </c>
      <c r="I16" s="12" t="s">
        <v>106</v>
      </c>
      <c r="J16" s="12" t="s">
        <v>106</v>
      </c>
      <c r="K16" s="12" t="s">
        <v>107</v>
      </c>
      <c r="L16" s="12" t="s">
        <v>107</v>
      </c>
      <c r="M16" s="13" t="s">
        <v>108</v>
      </c>
      <c r="N16" s="13" t="s">
        <v>108</v>
      </c>
      <c r="O16" s="13" t="s">
        <v>108</v>
      </c>
      <c r="P16" s="13" t="s">
        <v>105</v>
      </c>
      <c r="Q16" s="13" t="s">
        <v>105</v>
      </c>
      <c r="R16" s="13" t="s">
        <v>108</v>
      </c>
      <c r="S16" s="13" t="s">
        <v>108</v>
      </c>
      <c r="T16" s="13" t="s">
        <v>108</v>
      </c>
      <c r="U16" s="13" t="s">
        <v>108</v>
      </c>
      <c r="V16" s="14" t="s">
        <v>106</v>
      </c>
      <c r="W16" s="14" t="s">
        <v>106</v>
      </c>
      <c r="X16" s="14" t="s">
        <v>106</v>
      </c>
      <c r="Y16" s="14" t="s">
        <v>106</v>
      </c>
      <c r="Z16" s="14" t="s">
        <v>106</v>
      </c>
      <c r="AA16" s="14" t="s">
        <v>108</v>
      </c>
      <c r="AB16" s="14" t="s">
        <v>108</v>
      </c>
      <c r="AC16" s="14" t="s">
        <v>107</v>
      </c>
      <c r="AD16" s="14" t="s">
        <v>107</v>
      </c>
      <c r="AE16" s="6"/>
      <c r="AF16" s="6"/>
      <c r="AG16" s="6"/>
      <c r="AH16" s="6"/>
      <c r="AI16" s="6"/>
      <c r="AJ16" s="6"/>
    </row>
    <row r="17" spans="1:36" ht="12.75" x14ac:dyDescent="0.2">
      <c r="A17" s="7">
        <v>14</v>
      </c>
      <c r="B17" s="8" t="s">
        <v>37</v>
      </c>
      <c r="C17" s="12" t="s">
        <v>38</v>
      </c>
      <c r="D17" s="12" t="s">
        <v>38</v>
      </c>
      <c r="E17" s="15" t="s">
        <v>108</v>
      </c>
      <c r="F17" s="15" t="s">
        <v>108</v>
      </c>
      <c r="G17" s="15" t="s">
        <v>108</v>
      </c>
      <c r="H17" s="15" t="s">
        <v>108</v>
      </c>
      <c r="I17" s="12" t="s">
        <v>105</v>
      </c>
      <c r="J17" s="12" t="s">
        <v>105</v>
      </c>
      <c r="K17" s="12" t="s">
        <v>105</v>
      </c>
      <c r="L17" s="12" t="s">
        <v>105</v>
      </c>
      <c r="M17" s="13" t="s">
        <v>39</v>
      </c>
      <c r="N17" s="13" t="s">
        <v>39</v>
      </c>
      <c r="O17" s="13" t="s">
        <v>39</v>
      </c>
      <c r="P17" s="13" t="s">
        <v>107</v>
      </c>
      <c r="Q17" s="13" t="s">
        <v>107</v>
      </c>
      <c r="R17" s="13" t="s">
        <v>107</v>
      </c>
      <c r="S17" s="13" t="s">
        <v>107</v>
      </c>
      <c r="T17" s="13" t="s">
        <v>107</v>
      </c>
      <c r="U17" s="13" t="s">
        <v>107</v>
      </c>
      <c r="V17" s="14" t="s">
        <v>39</v>
      </c>
      <c r="W17" s="14" t="s">
        <v>39</v>
      </c>
      <c r="X17" s="14" t="s">
        <v>39</v>
      </c>
      <c r="Y17" s="14" t="s">
        <v>39</v>
      </c>
      <c r="Z17" s="14" t="s">
        <v>39</v>
      </c>
      <c r="AA17" s="14" t="s">
        <v>38</v>
      </c>
      <c r="AB17" s="14" t="s">
        <v>38</v>
      </c>
      <c r="AC17" s="14" t="s">
        <v>38</v>
      </c>
      <c r="AD17" s="14" t="s">
        <v>38</v>
      </c>
      <c r="AE17" s="6"/>
      <c r="AF17" s="6"/>
      <c r="AG17" s="6"/>
      <c r="AH17" s="6"/>
      <c r="AI17" s="6"/>
      <c r="AJ17" s="6"/>
    </row>
    <row r="18" spans="1:36" ht="12.75" x14ac:dyDescent="0.2">
      <c r="A18" s="7">
        <v>15</v>
      </c>
      <c r="B18" s="8" t="s">
        <v>40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 t="s">
        <v>113</v>
      </c>
      <c r="N18" s="13" t="s">
        <v>91</v>
      </c>
      <c r="O18" s="13" t="s">
        <v>91</v>
      </c>
      <c r="P18" s="13" t="s">
        <v>41</v>
      </c>
      <c r="Q18" s="13" t="s">
        <v>41</v>
      </c>
      <c r="R18" s="13" t="s">
        <v>15</v>
      </c>
      <c r="S18" s="13" t="s">
        <v>15</v>
      </c>
      <c r="T18" s="13" t="s">
        <v>14</v>
      </c>
      <c r="U18" s="13" t="s">
        <v>14</v>
      </c>
      <c r="V18" s="14"/>
      <c r="W18" s="14"/>
      <c r="X18" s="14"/>
      <c r="Y18" s="14"/>
      <c r="Z18" s="14"/>
      <c r="AA18" s="14"/>
      <c r="AB18" s="14"/>
      <c r="AC18" s="14"/>
      <c r="AD18" s="14"/>
      <c r="AE18" s="6"/>
      <c r="AF18" s="6"/>
      <c r="AG18" s="6"/>
      <c r="AH18" s="6"/>
      <c r="AI18" s="6"/>
      <c r="AJ18" s="6"/>
    </row>
    <row r="19" spans="1:36" ht="12.75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2.75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2.75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5.75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.75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.75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5.75" customHeight="1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.75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.75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5.75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5.75" customHeight="1" x14ac:dyDescent="0.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5.75" customHeight="1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5.75" customHeight="1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5.75" customHeight="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5.75" customHeight="1" x14ac:dyDescent="0.2"/>
    <row r="38" spans="3:36" ht="15.75" customHeight="1" x14ac:dyDescent="0.2"/>
    <row r="39" spans="3:36" ht="15.75" customHeight="1" x14ac:dyDescent="0.2"/>
    <row r="40" spans="3:36" ht="15.75" customHeight="1" x14ac:dyDescent="0.2"/>
    <row r="41" spans="3:36" ht="15.75" customHeight="1" x14ac:dyDescent="0.2"/>
    <row r="42" spans="3:36" ht="15.75" customHeight="1" x14ac:dyDescent="0.2"/>
    <row r="43" spans="3:36" ht="15.75" customHeight="1" x14ac:dyDescent="0.2"/>
    <row r="44" spans="3:36" ht="15.75" customHeight="1" x14ac:dyDescent="0.2"/>
    <row r="45" spans="3:36" ht="15.75" customHeight="1" x14ac:dyDescent="0.2"/>
    <row r="46" spans="3:36" ht="15.75" customHeight="1" x14ac:dyDescent="0.2"/>
    <row r="47" spans="3:36" ht="15.75" customHeight="1" x14ac:dyDescent="0.2"/>
    <row r="48" spans="3:3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5">
    <mergeCell ref="A1:AC1"/>
    <mergeCell ref="C2:D2"/>
    <mergeCell ref="A2:A4"/>
    <mergeCell ref="E2:F2"/>
    <mergeCell ref="G2:H2"/>
    <mergeCell ref="I2:J2"/>
    <mergeCell ref="K2:L2"/>
    <mergeCell ref="N2:O2"/>
    <mergeCell ref="P2:Q2"/>
    <mergeCell ref="R2:S2"/>
    <mergeCell ref="T2:U2"/>
    <mergeCell ref="W2:X2"/>
    <mergeCell ref="Y2:Z2"/>
    <mergeCell ref="AA2:AB2"/>
    <mergeCell ref="AC2:AD2"/>
  </mergeCells>
  <pageMargins left="0.25" right="0.25" top="0.75" bottom="0.75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1000"/>
  <sheetViews>
    <sheetView workbookViewId="0">
      <selection activeCell="Z11" sqref="Z11:AA11"/>
    </sheetView>
  </sheetViews>
  <sheetFormatPr defaultRowHeight="15" customHeight="1" x14ac:dyDescent="0.2"/>
  <cols>
    <col min="1" max="1" width="2.375" style="34" bestFit="1" customWidth="1"/>
    <col min="2" max="2" width="4.25" style="34" bestFit="1" customWidth="1"/>
    <col min="3" max="3" width="3.125" style="34" customWidth="1"/>
    <col min="4" max="17" width="2.5" style="34" customWidth="1"/>
    <col min="18" max="18" width="3" style="34" customWidth="1"/>
    <col min="19" max="19" width="2.125" style="34" customWidth="1"/>
    <col min="20" max="32" width="2.5" style="34" customWidth="1"/>
    <col min="33" max="33" width="3.125" style="34" customWidth="1"/>
    <col min="34" max="34" width="3.375" style="34" customWidth="1"/>
    <col min="35" max="35" width="2.25" style="34" customWidth="1"/>
    <col min="36" max="37" width="3.5" style="34" bestFit="1" customWidth="1"/>
    <col min="38" max="256" width="9" style="34"/>
    <col min="257" max="257" width="2.375" style="34" bestFit="1" customWidth="1"/>
    <col min="258" max="258" width="4.25" style="34" bestFit="1" customWidth="1"/>
    <col min="259" max="259" width="3.125" style="34" customWidth="1"/>
    <col min="260" max="273" width="2.5" style="34" customWidth="1"/>
    <col min="274" max="274" width="3" style="34" customWidth="1"/>
    <col min="275" max="275" width="2.125" style="34" customWidth="1"/>
    <col min="276" max="288" width="2.5" style="34" customWidth="1"/>
    <col min="289" max="289" width="3.125" style="34" customWidth="1"/>
    <col min="290" max="290" width="3.375" style="34" customWidth="1"/>
    <col min="291" max="291" width="2.25" style="34" customWidth="1"/>
    <col min="292" max="293" width="3.5" style="34" bestFit="1" customWidth="1"/>
    <col min="294" max="512" width="9" style="34"/>
    <col min="513" max="513" width="2.375" style="34" bestFit="1" customWidth="1"/>
    <col min="514" max="514" width="4.25" style="34" bestFit="1" customWidth="1"/>
    <col min="515" max="515" width="3.125" style="34" customWidth="1"/>
    <col min="516" max="529" width="2.5" style="34" customWidth="1"/>
    <col min="530" max="530" width="3" style="34" customWidth="1"/>
    <col min="531" max="531" width="2.125" style="34" customWidth="1"/>
    <col min="532" max="544" width="2.5" style="34" customWidth="1"/>
    <col min="545" max="545" width="3.125" style="34" customWidth="1"/>
    <col min="546" max="546" width="3.375" style="34" customWidth="1"/>
    <col min="547" max="547" width="2.25" style="34" customWidth="1"/>
    <col min="548" max="549" width="3.5" style="34" bestFit="1" customWidth="1"/>
    <col min="550" max="768" width="9" style="34"/>
    <col min="769" max="769" width="2.375" style="34" bestFit="1" customWidth="1"/>
    <col min="770" max="770" width="4.25" style="34" bestFit="1" customWidth="1"/>
    <col min="771" max="771" width="3.125" style="34" customWidth="1"/>
    <col min="772" max="785" width="2.5" style="34" customWidth="1"/>
    <col min="786" max="786" width="3" style="34" customWidth="1"/>
    <col min="787" max="787" width="2.125" style="34" customWidth="1"/>
    <col min="788" max="800" width="2.5" style="34" customWidth="1"/>
    <col min="801" max="801" width="3.125" style="34" customWidth="1"/>
    <col min="802" max="802" width="3.375" style="34" customWidth="1"/>
    <col min="803" max="803" width="2.25" style="34" customWidth="1"/>
    <col min="804" max="805" width="3.5" style="34" bestFit="1" customWidth="1"/>
    <col min="806" max="1024" width="9" style="34"/>
    <col min="1025" max="1025" width="2.375" style="34" bestFit="1" customWidth="1"/>
    <col min="1026" max="1026" width="4.25" style="34" bestFit="1" customWidth="1"/>
    <col min="1027" max="1027" width="3.125" style="34" customWidth="1"/>
    <col min="1028" max="1041" width="2.5" style="34" customWidth="1"/>
    <col min="1042" max="1042" width="3" style="34" customWidth="1"/>
    <col min="1043" max="1043" width="2.125" style="34" customWidth="1"/>
    <col min="1044" max="1056" width="2.5" style="34" customWidth="1"/>
    <col min="1057" max="1057" width="3.125" style="34" customWidth="1"/>
    <col min="1058" max="1058" width="3.375" style="34" customWidth="1"/>
    <col min="1059" max="1059" width="2.25" style="34" customWidth="1"/>
    <col min="1060" max="1061" width="3.5" style="34" bestFit="1" customWidth="1"/>
    <col min="1062" max="1280" width="9" style="34"/>
    <col min="1281" max="1281" width="2.375" style="34" bestFit="1" customWidth="1"/>
    <col min="1282" max="1282" width="4.25" style="34" bestFit="1" customWidth="1"/>
    <col min="1283" max="1283" width="3.125" style="34" customWidth="1"/>
    <col min="1284" max="1297" width="2.5" style="34" customWidth="1"/>
    <col min="1298" max="1298" width="3" style="34" customWidth="1"/>
    <col min="1299" max="1299" width="2.125" style="34" customWidth="1"/>
    <col min="1300" max="1312" width="2.5" style="34" customWidth="1"/>
    <col min="1313" max="1313" width="3.125" style="34" customWidth="1"/>
    <col min="1314" max="1314" width="3.375" style="34" customWidth="1"/>
    <col min="1315" max="1315" width="2.25" style="34" customWidth="1"/>
    <col min="1316" max="1317" width="3.5" style="34" bestFit="1" customWidth="1"/>
    <col min="1318" max="1536" width="9" style="34"/>
    <col min="1537" max="1537" width="2.375" style="34" bestFit="1" customWidth="1"/>
    <col min="1538" max="1538" width="4.25" style="34" bestFit="1" customWidth="1"/>
    <col min="1539" max="1539" width="3.125" style="34" customWidth="1"/>
    <col min="1540" max="1553" width="2.5" style="34" customWidth="1"/>
    <col min="1554" max="1554" width="3" style="34" customWidth="1"/>
    <col min="1555" max="1555" width="2.125" style="34" customWidth="1"/>
    <col min="1556" max="1568" width="2.5" style="34" customWidth="1"/>
    <col min="1569" max="1569" width="3.125" style="34" customWidth="1"/>
    <col min="1570" max="1570" width="3.375" style="34" customWidth="1"/>
    <col min="1571" max="1571" width="2.25" style="34" customWidth="1"/>
    <col min="1572" max="1573" width="3.5" style="34" bestFit="1" customWidth="1"/>
    <col min="1574" max="1792" width="9" style="34"/>
    <col min="1793" max="1793" width="2.375" style="34" bestFit="1" customWidth="1"/>
    <col min="1794" max="1794" width="4.25" style="34" bestFit="1" customWidth="1"/>
    <col min="1795" max="1795" width="3.125" style="34" customWidth="1"/>
    <col min="1796" max="1809" width="2.5" style="34" customWidth="1"/>
    <col min="1810" max="1810" width="3" style="34" customWidth="1"/>
    <col min="1811" max="1811" width="2.125" style="34" customWidth="1"/>
    <col min="1812" max="1824" width="2.5" style="34" customWidth="1"/>
    <col min="1825" max="1825" width="3.125" style="34" customWidth="1"/>
    <col min="1826" max="1826" width="3.375" style="34" customWidth="1"/>
    <col min="1827" max="1827" width="2.25" style="34" customWidth="1"/>
    <col min="1828" max="1829" width="3.5" style="34" bestFit="1" customWidth="1"/>
    <col min="1830" max="2048" width="9" style="34"/>
    <col min="2049" max="2049" width="2.375" style="34" bestFit="1" customWidth="1"/>
    <col min="2050" max="2050" width="4.25" style="34" bestFit="1" customWidth="1"/>
    <col min="2051" max="2051" width="3.125" style="34" customWidth="1"/>
    <col min="2052" max="2065" width="2.5" style="34" customWidth="1"/>
    <col min="2066" max="2066" width="3" style="34" customWidth="1"/>
    <col min="2067" max="2067" width="2.125" style="34" customWidth="1"/>
    <col min="2068" max="2080" width="2.5" style="34" customWidth="1"/>
    <col min="2081" max="2081" width="3.125" style="34" customWidth="1"/>
    <col min="2082" max="2082" width="3.375" style="34" customWidth="1"/>
    <col min="2083" max="2083" width="2.25" style="34" customWidth="1"/>
    <col min="2084" max="2085" width="3.5" style="34" bestFit="1" customWidth="1"/>
    <col min="2086" max="2304" width="9" style="34"/>
    <col min="2305" max="2305" width="2.375" style="34" bestFit="1" customWidth="1"/>
    <col min="2306" max="2306" width="4.25" style="34" bestFit="1" customWidth="1"/>
    <col min="2307" max="2307" width="3.125" style="34" customWidth="1"/>
    <col min="2308" max="2321" width="2.5" style="34" customWidth="1"/>
    <col min="2322" max="2322" width="3" style="34" customWidth="1"/>
    <col min="2323" max="2323" width="2.125" style="34" customWidth="1"/>
    <col min="2324" max="2336" width="2.5" style="34" customWidth="1"/>
    <col min="2337" max="2337" width="3.125" style="34" customWidth="1"/>
    <col min="2338" max="2338" width="3.375" style="34" customWidth="1"/>
    <col min="2339" max="2339" width="2.25" style="34" customWidth="1"/>
    <col min="2340" max="2341" width="3.5" style="34" bestFit="1" customWidth="1"/>
    <col min="2342" max="2560" width="9" style="34"/>
    <col min="2561" max="2561" width="2.375" style="34" bestFit="1" customWidth="1"/>
    <col min="2562" max="2562" width="4.25" style="34" bestFit="1" customWidth="1"/>
    <col min="2563" max="2563" width="3.125" style="34" customWidth="1"/>
    <col min="2564" max="2577" width="2.5" style="34" customWidth="1"/>
    <col min="2578" max="2578" width="3" style="34" customWidth="1"/>
    <col min="2579" max="2579" width="2.125" style="34" customWidth="1"/>
    <col min="2580" max="2592" width="2.5" style="34" customWidth="1"/>
    <col min="2593" max="2593" width="3.125" style="34" customWidth="1"/>
    <col min="2594" max="2594" width="3.375" style="34" customWidth="1"/>
    <col min="2595" max="2595" width="2.25" style="34" customWidth="1"/>
    <col min="2596" max="2597" width="3.5" style="34" bestFit="1" customWidth="1"/>
    <col min="2598" max="2816" width="9" style="34"/>
    <col min="2817" max="2817" width="2.375" style="34" bestFit="1" customWidth="1"/>
    <col min="2818" max="2818" width="4.25" style="34" bestFit="1" customWidth="1"/>
    <col min="2819" max="2819" width="3.125" style="34" customWidth="1"/>
    <col min="2820" max="2833" width="2.5" style="34" customWidth="1"/>
    <col min="2834" max="2834" width="3" style="34" customWidth="1"/>
    <col min="2835" max="2835" width="2.125" style="34" customWidth="1"/>
    <col min="2836" max="2848" width="2.5" style="34" customWidth="1"/>
    <col min="2849" max="2849" width="3.125" style="34" customWidth="1"/>
    <col min="2850" max="2850" width="3.375" style="34" customWidth="1"/>
    <col min="2851" max="2851" width="2.25" style="34" customWidth="1"/>
    <col min="2852" max="2853" width="3.5" style="34" bestFit="1" customWidth="1"/>
    <col min="2854" max="3072" width="9" style="34"/>
    <col min="3073" max="3073" width="2.375" style="34" bestFit="1" customWidth="1"/>
    <col min="3074" max="3074" width="4.25" style="34" bestFit="1" customWidth="1"/>
    <col min="3075" max="3075" width="3.125" style="34" customWidth="1"/>
    <col min="3076" max="3089" width="2.5" style="34" customWidth="1"/>
    <col min="3090" max="3090" width="3" style="34" customWidth="1"/>
    <col min="3091" max="3091" width="2.125" style="34" customWidth="1"/>
    <col min="3092" max="3104" width="2.5" style="34" customWidth="1"/>
    <col min="3105" max="3105" width="3.125" style="34" customWidth="1"/>
    <col min="3106" max="3106" width="3.375" style="34" customWidth="1"/>
    <col min="3107" max="3107" width="2.25" style="34" customWidth="1"/>
    <col min="3108" max="3109" width="3.5" style="34" bestFit="1" customWidth="1"/>
    <col min="3110" max="3328" width="9" style="34"/>
    <col min="3329" max="3329" width="2.375" style="34" bestFit="1" customWidth="1"/>
    <col min="3330" max="3330" width="4.25" style="34" bestFit="1" customWidth="1"/>
    <col min="3331" max="3331" width="3.125" style="34" customWidth="1"/>
    <col min="3332" max="3345" width="2.5" style="34" customWidth="1"/>
    <col min="3346" max="3346" width="3" style="34" customWidth="1"/>
    <col min="3347" max="3347" width="2.125" style="34" customWidth="1"/>
    <col min="3348" max="3360" width="2.5" style="34" customWidth="1"/>
    <col min="3361" max="3361" width="3.125" style="34" customWidth="1"/>
    <col min="3362" max="3362" width="3.375" style="34" customWidth="1"/>
    <col min="3363" max="3363" width="2.25" style="34" customWidth="1"/>
    <col min="3364" max="3365" width="3.5" style="34" bestFit="1" customWidth="1"/>
    <col min="3366" max="3584" width="9" style="34"/>
    <col min="3585" max="3585" width="2.375" style="34" bestFit="1" customWidth="1"/>
    <col min="3586" max="3586" width="4.25" style="34" bestFit="1" customWidth="1"/>
    <col min="3587" max="3587" width="3.125" style="34" customWidth="1"/>
    <col min="3588" max="3601" width="2.5" style="34" customWidth="1"/>
    <col min="3602" max="3602" width="3" style="34" customWidth="1"/>
    <col min="3603" max="3603" width="2.125" style="34" customWidth="1"/>
    <col min="3604" max="3616" width="2.5" style="34" customWidth="1"/>
    <col min="3617" max="3617" width="3.125" style="34" customWidth="1"/>
    <col min="3618" max="3618" width="3.375" style="34" customWidth="1"/>
    <col min="3619" max="3619" width="2.25" style="34" customWidth="1"/>
    <col min="3620" max="3621" width="3.5" style="34" bestFit="1" customWidth="1"/>
    <col min="3622" max="3840" width="9" style="34"/>
    <col min="3841" max="3841" width="2.375" style="34" bestFit="1" customWidth="1"/>
    <col min="3842" max="3842" width="4.25" style="34" bestFit="1" customWidth="1"/>
    <col min="3843" max="3843" width="3.125" style="34" customWidth="1"/>
    <col min="3844" max="3857" width="2.5" style="34" customWidth="1"/>
    <col min="3858" max="3858" width="3" style="34" customWidth="1"/>
    <col min="3859" max="3859" width="2.125" style="34" customWidth="1"/>
    <col min="3860" max="3872" width="2.5" style="34" customWidth="1"/>
    <col min="3873" max="3873" width="3.125" style="34" customWidth="1"/>
    <col min="3874" max="3874" width="3.375" style="34" customWidth="1"/>
    <col min="3875" max="3875" width="2.25" style="34" customWidth="1"/>
    <col min="3876" max="3877" width="3.5" style="34" bestFit="1" customWidth="1"/>
    <col min="3878" max="4096" width="9" style="34"/>
    <col min="4097" max="4097" width="2.375" style="34" bestFit="1" customWidth="1"/>
    <col min="4098" max="4098" width="4.25" style="34" bestFit="1" customWidth="1"/>
    <col min="4099" max="4099" width="3.125" style="34" customWidth="1"/>
    <col min="4100" max="4113" width="2.5" style="34" customWidth="1"/>
    <col min="4114" max="4114" width="3" style="34" customWidth="1"/>
    <col min="4115" max="4115" width="2.125" style="34" customWidth="1"/>
    <col min="4116" max="4128" width="2.5" style="34" customWidth="1"/>
    <col min="4129" max="4129" width="3.125" style="34" customWidth="1"/>
    <col min="4130" max="4130" width="3.375" style="34" customWidth="1"/>
    <col min="4131" max="4131" width="2.25" style="34" customWidth="1"/>
    <col min="4132" max="4133" width="3.5" style="34" bestFit="1" customWidth="1"/>
    <col min="4134" max="4352" width="9" style="34"/>
    <col min="4353" max="4353" width="2.375" style="34" bestFit="1" customWidth="1"/>
    <col min="4354" max="4354" width="4.25" style="34" bestFit="1" customWidth="1"/>
    <col min="4355" max="4355" width="3.125" style="34" customWidth="1"/>
    <col min="4356" max="4369" width="2.5" style="34" customWidth="1"/>
    <col min="4370" max="4370" width="3" style="34" customWidth="1"/>
    <col min="4371" max="4371" width="2.125" style="34" customWidth="1"/>
    <col min="4372" max="4384" width="2.5" style="34" customWidth="1"/>
    <col min="4385" max="4385" width="3.125" style="34" customWidth="1"/>
    <col min="4386" max="4386" width="3.375" style="34" customWidth="1"/>
    <col min="4387" max="4387" width="2.25" style="34" customWidth="1"/>
    <col min="4388" max="4389" width="3.5" style="34" bestFit="1" customWidth="1"/>
    <col min="4390" max="4608" width="9" style="34"/>
    <col min="4609" max="4609" width="2.375" style="34" bestFit="1" customWidth="1"/>
    <col min="4610" max="4610" width="4.25" style="34" bestFit="1" customWidth="1"/>
    <col min="4611" max="4611" width="3.125" style="34" customWidth="1"/>
    <col min="4612" max="4625" width="2.5" style="34" customWidth="1"/>
    <col min="4626" max="4626" width="3" style="34" customWidth="1"/>
    <col min="4627" max="4627" width="2.125" style="34" customWidth="1"/>
    <col min="4628" max="4640" width="2.5" style="34" customWidth="1"/>
    <col min="4641" max="4641" width="3.125" style="34" customWidth="1"/>
    <col min="4642" max="4642" width="3.375" style="34" customWidth="1"/>
    <col min="4643" max="4643" width="2.25" style="34" customWidth="1"/>
    <col min="4644" max="4645" width="3.5" style="34" bestFit="1" customWidth="1"/>
    <col min="4646" max="4864" width="9" style="34"/>
    <col min="4865" max="4865" width="2.375" style="34" bestFit="1" customWidth="1"/>
    <col min="4866" max="4866" width="4.25" style="34" bestFit="1" customWidth="1"/>
    <col min="4867" max="4867" width="3.125" style="34" customWidth="1"/>
    <col min="4868" max="4881" width="2.5" style="34" customWidth="1"/>
    <col min="4882" max="4882" width="3" style="34" customWidth="1"/>
    <col min="4883" max="4883" width="2.125" style="34" customWidth="1"/>
    <col min="4884" max="4896" width="2.5" style="34" customWidth="1"/>
    <col min="4897" max="4897" width="3.125" style="34" customWidth="1"/>
    <col min="4898" max="4898" width="3.375" style="34" customWidth="1"/>
    <col min="4899" max="4899" width="2.25" style="34" customWidth="1"/>
    <col min="4900" max="4901" width="3.5" style="34" bestFit="1" customWidth="1"/>
    <col min="4902" max="5120" width="9" style="34"/>
    <col min="5121" max="5121" width="2.375" style="34" bestFit="1" customWidth="1"/>
    <col min="5122" max="5122" width="4.25" style="34" bestFit="1" customWidth="1"/>
    <col min="5123" max="5123" width="3.125" style="34" customWidth="1"/>
    <col min="5124" max="5137" width="2.5" style="34" customWidth="1"/>
    <col min="5138" max="5138" width="3" style="34" customWidth="1"/>
    <col min="5139" max="5139" width="2.125" style="34" customWidth="1"/>
    <col min="5140" max="5152" width="2.5" style="34" customWidth="1"/>
    <col min="5153" max="5153" width="3.125" style="34" customWidth="1"/>
    <col min="5154" max="5154" width="3.375" style="34" customWidth="1"/>
    <col min="5155" max="5155" width="2.25" style="34" customWidth="1"/>
    <col min="5156" max="5157" width="3.5" style="34" bestFit="1" customWidth="1"/>
    <col min="5158" max="5376" width="9" style="34"/>
    <col min="5377" max="5377" width="2.375" style="34" bestFit="1" customWidth="1"/>
    <col min="5378" max="5378" width="4.25" style="34" bestFit="1" customWidth="1"/>
    <col min="5379" max="5379" width="3.125" style="34" customWidth="1"/>
    <col min="5380" max="5393" width="2.5" style="34" customWidth="1"/>
    <col min="5394" max="5394" width="3" style="34" customWidth="1"/>
    <col min="5395" max="5395" width="2.125" style="34" customWidth="1"/>
    <col min="5396" max="5408" width="2.5" style="34" customWidth="1"/>
    <col min="5409" max="5409" width="3.125" style="34" customWidth="1"/>
    <col min="5410" max="5410" width="3.375" style="34" customWidth="1"/>
    <col min="5411" max="5411" width="2.25" style="34" customWidth="1"/>
    <col min="5412" max="5413" width="3.5" style="34" bestFit="1" customWidth="1"/>
    <col min="5414" max="5632" width="9" style="34"/>
    <col min="5633" max="5633" width="2.375" style="34" bestFit="1" customWidth="1"/>
    <col min="5634" max="5634" width="4.25" style="34" bestFit="1" customWidth="1"/>
    <col min="5635" max="5635" width="3.125" style="34" customWidth="1"/>
    <col min="5636" max="5649" width="2.5" style="34" customWidth="1"/>
    <col min="5650" max="5650" width="3" style="34" customWidth="1"/>
    <col min="5651" max="5651" width="2.125" style="34" customWidth="1"/>
    <col min="5652" max="5664" width="2.5" style="34" customWidth="1"/>
    <col min="5665" max="5665" width="3.125" style="34" customWidth="1"/>
    <col min="5666" max="5666" width="3.375" style="34" customWidth="1"/>
    <col min="5667" max="5667" width="2.25" style="34" customWidth="1"/>
    <col min="5668" max="5669" width="3.5" style="34" bestFit="1" customWidth="1"/>
    <col min="5670" max="5888" width="9" style="34"/>
    <col min="5889" max="5889" width="2.375" style="34" bestFit="1" customWidth="1"/>
    <col min="5890" max="5890" width="4.25" style="34" bestFit="1" customWidth="1"/>
    <col min="5891" max="5891" width="3.125" style="34" customWidth="1"/>
    <col min="5892" max="5905" width="2.5" style="34" customWidth="1"/>
    <col min="5906" max="5906" width="3" style="34" customWidth="1"/>
    <col min="5907" max="5907" width="2.125" style="34" customWidth="1"/>
    <col min="5908" max="5920" width="2.5" style="34" customWidth="1"/>
    <col min="5921" max="5921" width="3.125" style="34" customWidth="1"/>
    <col min="5922" max="5922" width="3.375" style="34" customWidth="1"/>
    <col min="5923" max="5923" width="2.25" style="34" customWidth="1"/>
    <col min="5924" max="5925" width="3.5" style="34" bestFit="1" customWidth="1"/>
    <col min="5926" max="6144" width="9" style="34"/>
    <col min="6145" max="6145" width="2.375" style="34" bestFit="1" customWidth="1"/>
    <col min="6146" max="6146" width="4.25" style="34" bestFit="1" customWidth="1"/>
    <col min="6147" max="6147" width="3.125" style="34" customWidth="1"/>
    <col min="6148" max="6161" width="2.5" style="34" customWidth="1"/>
    <col min="6162" max="6162" width="3" style="34" customWidth="1"/>
    <col min="6163" max="6163" width="2.125" style="34" customWidth="1"/>
    <col min="6164" max="6176" width="2.5" style="34" customWidth="1"/>
    <col min="6177" max="6177" width="3.125" style="34" customWidth="1"/>
    <col min="6178" max="6178" width="3.375" style="34" customWidth="1"/>
    <col min="6179" max="6179" width="2.25" style="34" customWidth="1"/>
    <col min="6180" max="6181" width="3.5" style="34" bestFit="1" customWidth="1"/>
    <col min="6182" max="6400" width="9" style="34"/>
    <col min="6401" max="6401" width="2.375" style="34" bestFit="1" customWidth="1"/>
    <col min="6402" max="6402" width="4.25" style="34" bestFit="1" customWidth="1"/>
    <col min="6403" max="6403" width="3.125" style="34" customWidth="1"/>
    <col min="6404" max="6417" width="2.5" style="34" customWidth="1"/>
    <col min="6418" max="6418" width="3" style="34" customWidth="1"/>
    <col min="6419" max="6419" width="2.125" style="34" customWidth="1"/>
    <col min="6420" max="6432" width="2.5" style="34" customWidth="1"/>
    <col min="6433" max="6433" width="3.125" style="34" customWidth="1"/>
    <col min="6434" max="6434" width="3.375" style="34" customWidth="1"/>
    <col min="6435" max="6435" width="2.25" style="34" customWidth="1"/>
    <col min="6436" max="6437" width="3.5" style="34" bestFit="1" customWidth="1"/>
    <col min="6438" max="6656" width="9" style="34"/>
    <col min="6657" max="6657" width="2.375" style="34" bestFit="1" customWidth="1"/>
    <col min="6658" max="6658" width="4.25" style="34" bestFit="1" customWidth="1"/>
    <col min="6659" max="6659" width="3.125" style="34" customWidth="1"/>
    <col min="6660" max="6673" width="2.5" style="34" customWidth="1"/>
    <col min="6674" max="6674" width="3" style="34" customWidth="1"/>
    <col min="6675" max="6675" width="2.125" style="34" customWidth="1"/>
    <col min="6676" max="6688" width="2.5" style="34" customWidth="1"/>
    <col min="6689" max="6689" width="3.125" style="34" customWidth="1"/>
    <col min="6690" max="6690" width="3.375" style="34" customWidth="1"/>
    <col min="6691" max="6691" width="2.25" style="34" customWidth="1"/>
    <col min="6692" max="6693" width="3.5" style="34" bestFit="1" customWidth="1"/>
    <col min="6694" max="6912" width="9" style="34"/>
    <col min="6913" max="6913" width="2.375" style="34" bestFit="1" customWidth="1"/>
    <col min="6914" max="6914" width="4.25" style="34" bestFit="1" customWidth="1"/>
    <col min="6915" max="6915" width="3.125" style="34" customWidth="1"/>
    <col min="6916" max="6929" width="2.5" style="34" customWidth="1"/>
    <col min="6930" max="6930" width="3" style="34" customWidth="1"/>
    <col min="6931" max="6931" width="2.125" style="34" customWidth="1"/>
    <col min="6932" max="6944" width="2.5" style="34" customWidth="1"/>
    <col min="6945" max="6945" width="3.125" style="34" customWidth="1"/>
    <col min="6946" max="6946" width="3.375" style="34" customWidth="1"/>
    <col min="6947" max="6947" width="2.25" style="34" customWidth="1"/>
    <col min="6948" max="6949" width="3.5" style="34" bestFit="1" customWidth="1"/>
    <col min="6950" max="7168" width="9" style="34"/>
    <col min="7169" max="7169" width="2.375" style="34" bestFit="1" customWidth="1"/>
    <col min="7170" max="7170" width="4.25" style="34" bestFit="1" customWidth="1"/>
    <col min="7171" max="7171" width="3.125" style="34" customWidth="1"/>
    <col min="7172" max="7185" width="2.5" style="34" customWidth="1"/>
    <col min="7186" max="7186" width="3" style="34" customWidth="1"/>
    <col min="7187" max="7187" width="2.125" style="34" customWidth="1"/>
    <col min="7188" max="7200" width="2.5" style="34" customWidth="1"/>
    <col min="7201" max="7201" width="3.125" style="34" customWidth="1"/>
    <col min="7202" max="7202" width="3.375" style="34" customWidth="1"/>
    <col min="7203" max="7203" width="2.25" style="34" customWidth="1"/>
    <col min="7204" max="7205" width="3.5" style="34" bestFit="1" customWidth="1"/>
    <col min="7206" max="7424" width="9" style="34"/>
    <col min="7425" max="7425" width="2.375" style="34" bestFit="1" customWidth="1"/>
    <col min="7426" max="7426" width="4.25" style="34" bestFit="1" customWidth="1"/>
    <col min="7427" max="7427" width="3.125" style="34" customWidth="1"/>
    <col min="7428" max="7441" width="2.5" style="34" customWidth="1"/>
    <col min="7442" max="7442" width="3" style="34" customWidth="1"/>
    <col min="7443" max="7443" width="2.125" style="34" customWidth="1"/>
    <col min="7444" max="7456" width="2.5" style="34" customWidth="1"/>
    <col min="7457" max="7457" width="3.125" style="34" customWidth="1"/>
    <col min="7458" max="7458" width="3.375" style="34" customWidth="1"/>
    <col min="7459" max="7459" width="2.25" style="34" customWidth="1"/>
    <col min="7460" max="7461" width="3.5" style="34" bestFit="1" customWidth="1"/>
    <col min="7462" max="7680" width="9" style="34"/>
    <col min="7681" max="7681" width="2.375" style="34" bestFit="1" customWidth="1"/>
    <col min="7682" max="7682" width="4.25" style="34" bestFit="1" customWidth="1"/>
    <col min="7683" max="7683" width="3.125" style="34" customWidth="1"/>
    <col min="7684" max="7697" width="2.5" style="34" customWidth="1"/>
    <col min="7698" max="7698" width="3" style="34" customWidth="1"/>
    <col min="7699" max="7699" width="2.125" style="34" customWidth="1"/>
    <col min="7700" max="7712" width="2.5" style="34" customWidth="1"/>
    <col min="7713" max="7713" width="3.125" style="34" customWidth="1"/>
    <col min="7714" max="7714" width="3.375" style="34" customWidth="1"/>
    <col min="7715" max="7715" width="2.25" style="34" customWidth="1"/>
    <col min="7716" max="7717" width="3.5" style="34" bestFit="1" customWidth="1"/>
    <col min="7718" max="7936" width="9" style="34"/>
    <col min="7937" max="7937" width="2.375" style="34" bestFit="1" customWidth="1"/>
    <col min="7938" max="7938" width="4.25" style="34" bestFit="1" customWidth="1"/>
    <col min="7939" max="7939" width="3.125" style="34" customWidth="1"/>
    <col min="7940" max="7953" width="2.5" style="34" customWidth="1"/>
    <col min="7954" max="7954" width="3" style="34" customWidth="1"/>
    <col min="7955" max="7955" width="2.125" style="34" customWidth="1"/>
    <col min="7956" max="7968" width="2.5" style="34" customWidth="1"/>
    <col min="7969" max="7969" width="3.125" style="34" customWidth="1"/>
    <col min="7970" max="7970" width="3.375" style="34" customWidth="1"/>
    <col min="7971" max="7971" width="2.25" style="34" customWidth="1"/>
    <col min="7972" max="7973" width="3.5" style="34" bestFit="1" customWidth="1"/>
    <col min="7974" max="8192" width="9" style="34"/>
    <col min="8193" max="8193" width="2.375" style="34" bestFit="1" customWidth="1"/>
    <col min="8194" max="8194" width="4.25" style="34" bestFit="1" customWidth="1"/>
    <col min="8195" max="8195" width="3.125" style="34" customWidth="1"/>
    <col min="8196" max="8209" width="2.5" style="34" customWidth="1"/>
    <col min="8210" max="8210" width="3" style="34" customWidth="1"/>
    <col min="8211" max="8211" width="2.125" style="34" customWidth="1"/>
    <col min="8212" max="8224" width="2.5" style="34" customWidth="1"/>
    <col min="8225" max="8225" width="3.125" style="34" customWidth="1"/>
    <col min="8226" max="8226" width="3.375" style="34" customWidth="1"/>
    <col min="8227" max="8227" width="2.25" style="34" customWidth="1"/>
    <col min="8228" max="8229" width="3.5" style="34" bestFit="1" customWidth="1"/>
    <col min="8230" max="8448" width="9" style="34"/>
    <col min="8449" max="8449" width="2.375" style="34" bestFit="1" customWidth="1"/>
    <col min="8450" max="8450" width="4.25" style="34" bestFit="1" customWidth="1"/>
    <col min="8451" max="8451" width="3.125" style="34" customWidth="1"/>
    <col min="8452" max="8465" width="2.5" style="34" customWidth="1"/>
    <col min="8466" max="8466" width="3" style="34" customWidth="1"/>
    <col min="8467" max="8467" width="2.125" style="34" customWidth="1"/>
    <col min="8468" max="8480" width="2.5" style="34" customWidth="1"/>
    <col min="8481" max="8481" width="3.125" style="34" customWidth="1"/>
    <col min="8482" max="8482" width="3.375" style="34" customWidth="1"/>
    <col min="8483" max="8483" width="2.25" style="34" customWidth="1"/>
    <col min="8484" max="8485" width="3.5" style="34" bestFit="1" customWidth="1"/>
    <col min="8486" max="8704" width="9" style="34"/>
    <col min="8705" max="8705" width="2.375" style="34" bestFit="1" customWidth="1"/>
    <col min="8706" max="8706" width="4.25" style="34" bestFit="1" customWidth="1"/>
    <col min="8707" max="8707" width="3.125" style="34" customWidth="1"/>
    <col min="8708" max="8721" width="2.5" style="34" customWidth="1"/>
    <col min="8722" max="8722" width="3" style="34" customWidth="1"/>
    <col min="8723" max="8723" width="2.125" style="34" customWidth="1"/>
    <col min="8724" max="8736" width="2.5" style="34" customWidth="1"/>
    <col min="8737" max="8737" width="3.125" style="34" customWidth="1"/>
    <col min="8738" max="8738" width="3.375" style="34" customWidth="1"/>
    <col min="8739" max="8739" width="2.25" style="34" customWidth="1"/>
    <col min="8740" max="8741" width="3.5" style="34" bestFit="1" customWidth="1"/>
    <col min="8742" max="8960" width="9" style="34"/>
    <col min="8961" max="8961" width="2.375" style="34" bestFit="1" customWidth="1"/>
    <col min="8962" max="8962" width="4.25" style="34" bestFit="1" customWidth="1"/>
    <col min="8963" max="8963" width="3.125" style="34" customWidth="1"/>
    <col min="8964" max="8977" width="2.5" style="34" customWidth="1"/>
    <col min="8978" max="8978" width="3" style="34" customWidth="1"/>
    <col min="8979" max="8979" width="2.125" style="34" customWidth="1"/>
    <col min="8980" max="8992" width="2.5" style="34" customWidth="1"/>
    <col min="8993" max="8993" width="3.125" style="34" customWidth="1"/>
    <col min="8994" max="8994" width="3.375" style="34" customWidth="1"/>
    <col min="8995" max="8995" width="2.25" style="34" customWidth="1"/>
    <col min="8996" max="8997" width="3.5" style="34" bestFit="1" customWidth="1"/>
    <col min="8998" max="9216" width="9" style="34"/>
    <col min="9217" max="9217" width="2.375" style="34" bestFit="1" customWidth="1"/>
    <col min="9218" max="9218" width="4.25" style="34" bestFit="1" customWidth="1"/>
    <col min="9219" max="9219" width="3.125" style="34" customWidth="1"/>
    <col min="9220" max="9233" width="2.5" style="34" customWidth="1"/>
    <col min="9234" max="9234" width="3" style="34" customWidth="1"/>
    <col min="9235" max="9235" width="2.125" style="34" customWidth="1"/>
    <col min="9236" max="9248" width="2.5" style="34" customWidth="1"/>
    <col min="9249" max="9249" width="3.125" style="34" customWidth="1"/>
    <col min="9250" max="9250" width="3.375" style="34" customWidth="1"/>
    <col min="9251" max="9251" width="2.25" style="34" customWidth="1"/>
    <col min="9252" max="9253" width="3.5" style="34" bestFit="1" customWidth="1"/>
    <col min="9254" max="9472" width="9" style="34"/>
    <col min="9473" max="9473" width="2.375" style="34" bestFit="1" customWidth="1"/>
    <col min="9474" max="9474" width="4.25" style="34" bestFit="1" customWidth="1"/>
    <col min="9475" max="9475" width="3.125" style="34" customWidth="1"/>
    <col min="9476" max="9489" width="2.5" style="34" customWidth="1"/>
    <col min="9490" max="9490" width="3" style="34" customWidth="1"/>
    <col min="9491" max="9491" width="2.125" style="34" customWidth="1"/>
    <col min="9492" max="9504" width="2.5" style="34" customWidth="1"/>
    <col min="9505" max="9505" width="3.125" style="34" customWidth="1"/>
    <col min="9506" max="9506" width="3.375" style="34" customWidth="1"/>
    <col min="9507" max="9507" width="2.25" style="34" customWidth="1"/>
    <col min="9508" max="9509" width="3.5" style="34" bestFit="1" customWidth="1"/>
    <col min="9510" max="9728" width="9" style="34"/>
    <col min="9729" max="9729" width="2.375" style="34" bestFit="1" customWidth="1"/>
    <col min="9730" max="9730" width="4.25" style="34" bestFit="1" customWidth="1"/>
    <col min="9731" max="9731" width="3.125" style="34" customWidth="1"/>
    <col min="9732" max="9745" width="2.5" style="34" customWidth="1"/>
    <col min="9746" max="9746" width="3" style="34" customWidth="1"/>
    <col min="9747" max="9747" width="2.125" style="34" customWidth="1"/>
    <col min="9748" max="9760" width="2.5" style="34" customWidth="1"/>
    <col min="9761" max="9761" width="3.125" style="34" customWidth="1"/>
    <col min="9762" max="9762" width="3.375" style="34" customWidth="1"/>
    <col min="9763" max="9763" width="2.25" style="34" customWidth="1"/>
    <col min="9764" max="9765" width="3.5" style="34" bestFit="1" customWidth="1"/>
    <col min="9766" max="9984" width="9" style="34"/>
    <col min="9985" max="9985" width="2.375" style="34" bestFit="1" customWidth="1"/>
    <col min="9986" max="9986" width="4.25" style="34" bestFit="1" customWidth="1"/>
    <col min="9987" max="9987" width="3.125" style="34" customWidth="1"/>
    <col min="9988" max="10001" width="2.5" style="34" customWidth="1"/>
    <col min="10002" max="10002" width="3" style="34" customWidth="1"/>
    <col min="10003" max="10003" width="2.125" style="34" customWidth="1"/>
    <col min="10004" max="10016" width="2.5" style="34" customWidth="1"/>
    <col min="10017" max="10017" width="3.125" style="34" customWidth="1"/>
    <col min="10018" max="10018" width="3.375" style="34" customWidth="1"/>
    <col min="10019" max="10019" width="2.25" style="34" customWidth="1"/>
    <col min="10020" max="10021" width="3.5" style="34" bestFit="1" customWidth="1"/>
    <col min="10022" max="10240" width="9" style="34"/>
    <col min="10241" max="10241" width="2.375" style="34" bestFit="1" customWidth="1"/>
    <col min="10242" max="10242" width="4.25" style="34" bestFit="1" customWidth="1"/>
    <col min="10243" max="10243" width="3.125" style="34" customWidth="1"/>
    <col min="10244" max="10257" width="2.5" style="34" customWidth="1"/>
    <col min="10258" max="10258" width="3" style="34" customWidth="1"/>
    <col min="10259" max="10259" width="2.125" style="34" customWidth="1"/>
    <col min="10260" max="10272" width="2.5" style="34" customWidth="1"/>
    <col min="10273" max="10273" width="3.125" style="34" customWidth="1"/>
    <col min="10274" max="10274" width="3.375" style="34" customWidth="1"/>
    <col min="10275" max="10275" width="2.25" style="34" customWidth="1"/>
    <col min="10276" max="10277" width="3.5" style="34" bestFit="1" customWidth="1"/>
    <col min="10278" max="10496" width="9" style="34"/>
    <col min="10497" max="10497" width="2.375" style="34" bestFit="1" customWidth="1"/>
    <col min="10498" max="10498" width="4.25" style="34" bestFit="1" customWidth="1"/>
    <col min="10499" max="10499" width="3.125" style="34" customWidth="1"/>
    <col min="10500" max="10513" width="2.5" style="34" customWidth="1"/>
    <col min="10514" max="10514" width="3" style="34" customWidth="1"/>
    <col min="10515" max="10515" width="2.125" style="34" customWidth="1"/>
    <col min="10516" max="10528" width="2.5" style="34" customWidth="1"/>
    <col min="10529" max="10529" width="3.125" style="34" customWidth="1"/>
    <col min="10530" max="10530" width="3.375" style="34" customWidth="1"/>
    <col min="10531" max="10531" width="2.25" style="34" customWidth="1"/>
    <col min="10532" max="10533" width="3.5" style="34" bestFit="1" customWidth="1"/>
    <col min="10534" max="10752" width="9" style="34"/>
    <col min="10753" max="10753" width="2.375" style="34" bestFit="1" customWidth="1"/>
    <col min="10754" max="10754" width="4.25" style="34" bestFit="1" customWidth="1"/>
    <col min="10755" max="10755" width="3.125" style="34" customWidth="1"/>
    <col min="10756" max="10769" width="2.5" style="34" customWidth="1"/>
    <col min="10770" max="10770" width="3" style="34" customWidth="1"/>
    <col min="10771" max="10771" width="2.125" style="34" customWidth="1"/>
    <col min="10772" max="10784" width="2.5" style="34" customWidth="1"/>
    <col min="10785" max="10785" width="3.125" style="34" customWidth="1"/>
    <col min="10786" max="10786" width="3.375" style="34" customWidth="1"/>
    <col min="10787" max="10787" width="2.25" style="34" customWidth="1"/>
    <col min="10788" max="10789" width="3.5" style="34" bestFit="1" customWidth="1"/>
    <col min="10790" max="11008" width="9" style="34"/>
    <col min="11009" max="11009" width="2.375" style="34" bestFit="1" customWidth="1"/>
    <col min="11010" max="11010" width="4.25" style="34" bestFit="1" customWidth="1"/>
    <col min="11011" max="11011" width="3.125" style="34" customWidth="1"/>
    <col min="11012" max="11025" width="2.5" style="34" customWidth="1"/>
    <col min="11026" max="11026" width="3" style="34" customWidth="1"/>
    <col min="11027" max="11027" width="2.125" style="34" customWidth="1"/>
    <col min="11028" max="11040" width="2.5" style="34" customWidth="1"/>
    <col min="11041" max="11041" width="3.125" style="34" customWidth="1"/>
    <col min="11042" max="11042" width="3.375" style="34" customWidth="1"/>
    <col min="11043" max="11043" width="2.25" style="34" customWidth="1"/>
    <col min="11044" max="11045" width="3.5" style="34" bestFit="1" customWidth="1"/>
    <col min="11046" max="11264" width="9" style="34"/>
    <col min="11265" max="11265" width="2.375" style="34" bestFit="1" customWidth="1"/>
    <col min="11266" max="11266" width="4.25" style="34" bestFit="1" customWidth="1"/>
    <col min="11267" max="11267" width="3.125" style="34" customWidth="1"/>
    <col min="11268" max="11281" width="2.5" style="34" customWidth="1"/>
    <col min="11282" max="11282" width="3" style="34" customWidth="1"/>
    <col min="11283" max="11283" width="2.125" style="34" customWidth="1"/>
    <col min="11284" max="11296" width="2.5" style="34" customWidth="1"/>
    <col min="11297" max="11297" width="3.125" style="34" customWidth="1"/>
    <col min="11298" max="11298" width="3.375" style="34" customWidth="1"/>
    <col min="11299" max="11299" width="2.25" style="34" customWidth="1"/>
    <col min="11300" max="11301" width="3.5" style="34" bestFit="1" customWidth="1"/>
    <col min="11302" max="11520" width="9" style="34"/>
    <col min="11521" max="11521" width="2.375" style="34" bestFit="1" customWidth="1"/>
    <col min="11522" max="11522" width="4.25" style="34" bestFit="1" customWidth="1"/>
    <col min="11523" max="11523" width="3.125" style="34" customWidth="1"/>
    <col min="11524" max="11537" width="2.5" style="34" customWidth="1"/>
    <col min="11538" max="11538" width="3" style="34" customWidth="1"/>
    <col min="11539" max="11539" width="2.125" style="34" customWidth="1"/>
    <col min="11540" max="11552" width="2.5" style="34" customWidth="1"/>
    <col min="11553" max="11553" width="3.125" style="34" customWidth="1"/>
    <col min="11554" max="11554" width="3.375" style="34" customWidth="1"/>
    <col min="11555" max="11555" width="2.25" style="34" customWidth="1"/>
    <col min="11556" max="11557" width="3.5" style="34" bestFit="1" customWidth="1"/>
    <col min="11558" max="11776" width="9" style="34"/>
    <col min="11777" max="11777" width="2.375" style="34" bestFit="1" customWidth="1"/>
    <col min="11778" max="11778" width="4.25" style="34" bestFit="1" customWidth="1"/>
    <col min="11779" max="11779" width="3.125" style="34" customWidth="1"/>
    <col min="11780" max="11793" width="2.5" style="34" customWidth="1"/>
    <col min="11794" max="11794" width="3" style="34" customWidth="1"/>
    <col min="11795" max="11795" width="2.125" style="34" customWidth="1"/>
    <col min="11796" max="11808" width="2.5" style="34" customWidth="1"/>
    <col min="11809" max="11809" width="3.125" style="34" customWidth="1"/>
    <col min="11810" max="11810" width="3.375" style="34" customWidth="1"/>
    <col min="11811" max="11811" width="2.25" style="34" customWidth="1"/>
    <col min="11812" max="11813" width="3.5" style="34" bestFit="1" customWidth="1"/>
    <col min="11814" max="12032" width="9" style="34"/>
    <col min="12033" max="12033" width="2.375" style="34" bestFit="1" customWidth="1"/>
    <col min="12034" max="12034" width="4.25" style="34" bestFit="1" customWidth="1"/>
    <col min="12035" max="12035" width="3.125" style="34" customWidth="1"/>
    <col min="12036" max="12049" width="2.5" style="34" customWidth="1"/>
    <col min="12050" max="12050" width="3" style="34" customWidth="1"/>
    <col min="12051" max="12051" width="2.125" style="34" customWidth="1"/>
    <col min="12052" max="12064" width="2.5" style="34" customWidth="1"/>
    <col min="12065" max="12065" width="3.125" style="34" customWidth="1"/>
    <col min="12066" max="12066" width="3.375" style="34" customWidth="1"/>
    <col min="12067" max="12067" width="2.25" style="34" customWidth="1"/>
    <col min="12068" max="12069" width="3.5" style="34" bestFit="1" customWidth="1"/>
    <col min="12070" max="12288" width="9" style="34"/>
    <col min="12289" max="12289" width="2.375" style="34" bestFit="1" customWidth="1"/>
    <col min="12290" max="12290" width="4.25" style="34" bestFit="1" customWidth="1"/>
    <col min="12291" max="12291" width="3.125" style="34" customWidth="1"/>
    <col min="12292" max="12305" width="2.5" style="34" customWidth="1"/>
    <col min="12306" max="12306" width="3" style="34" customWidth="1"/>
    <col min="12307" max="12307" width="2.125" style="34" customWidth="1"/>
    <col min="12308" max="12320" width="2.5" style="34" customWidth="1"/>
    <col min="12321" max="12321" width="3.125" style="34" customWidth="1"/>
    <col min="12322" max="12322" width="3.375" style="34" customWidth="1"/>
    <col min="12323" max="12323" width="2.25" style="34" customWidth="1"/>
    <col min="12324" max="12325" width="3.5" style="34" bestFit="1" customWidth="1"/>
    <col min="12326" max="12544" width="9" style="34"/>
    <col min="12545" max="12545" width="2.375" style="34" bestFit="1" customWidth="1"/>
    <col min="12546" max="12546" width="4.25" style="34" bestFit="1" customWidth="1"/>
    <col min="12547" max="12547" width="3.125" style="34" customWidth="1"/>
    <col min="12548" max="12561" width="2.5" style="34" customWidth="1"/>
    <col min="12562" max="12562" width="3" style="34" customWidth="1"/>
    <col min="12563" max="12563" width="2.125" style="34" customWidth="1"/>
    <col min="12564" max="12576" width="2.5" style="34" customWidth="1"/>
    <col min="12577" max="12577" width="3.125" style="34" customWidth="1"/>
    <col min="12578" max="12578" width="3.375" style="34" customWidth="1"/>
    <col min="12579" max="12579" width="2.25" style="34" customWidth="1"/>
    <col min="12580" max="12581" width="3.5" style="34" bestFit="1" customWidth="1"/>
    <col min="12582" max="12800" width="9" style="34"/>
    <col min="12801" max="12801" width="2.375" style="34" bestFit="1" customWidth="1"/>
    <col min="12802" max="12802" width="4.25" style="34" bestFit="1" customWidth="1"/>
    <col min="12803" max="12803" width="3.125" style="34" customWidth="1"/>
    <col min="12804" max="12817" width="2.5" style="34" customWidth="1"/>
    <col min="12818" max="12818" width="3" style="34" customWidth="1"/>
    <col min="12819" max="12819" width="2.125" style="34" customWidth="1"/>
    <col min="12820" max="12832" width="2.5" style="34" customWidth="1"/>
    <col min="12833" max="12833" width="3.125" style="34" customWidth="1"/>
    <col min="12834" max="12834" width="3.375" style="34" customWidth="1"/>
    <col min="12835" max="12835" width="2.25" style="34" customWidth="1"/>
    <col min="12836" max="12837" width="3.5" style="34" bestFit="1" customWidth="1"/>
    <col min="12838" max="13056" width="9" style="34"/>
    <col min="13057" max="13057" width="2.375" style="34" bestFit="1" customWidth="1"/>
    <col min="13058" max="13058" width="4.25" style="34" bestFit="1" customWidth="1"/>
    <col min="13059" max="13059" width="3.125" style="34" customWidth="1"/>
    <col min="13060" max="13073" width="2.5" style="34" customWidth="1"/>
    <col min="13074" max="13074" width="3" style="34" customWidth="1"/>
    <col min="13075" max="13075" width="2.125" style="34" customWidth="1"/>
    <col min="13076" max="13088" width="2.5" style="34" customWidth="1"/>
    <col min="13089" max="13089" width="3.125" style="34" customWidth="1"/>
    <col min="13090" max="13090" width="3.375" style="34" customWidth="1"/>
    <col min="13091" max="13091" width="2.25" style="34" customWidth="1"/>
    <col min="13092" max="13093" width="3.5" style="34" bestFit="1" customWidth="1"/>
    <col min="13094" max="13312" width="9" style="34"/>
    <col min="13313" max="13313" width="2.375" style="34" bestFit="1" customWidth="1"/>
    <col min="13314" max="13314" width="4.25" style="34" bestFit="1" customWidth="1"/>
    <col min="13315" max="13315" width="3.125" style="34" customWidth="1"/>
    <col min="13316" max="13329" width="2.5" style="34" customWidth="1"/>
    <col min="13330" max="13330" width="3" style="34" customWidth="1"/>
    <col min="13331" max="13331" width="2.125" style="34" customWidth="1"/>
    <col min="13332" max="13344" width="2.5" style="34" customWidth="1"/>
    <col min="13345" max="13345" width="3.125" style="34" customWidth="1"/>
    <col min="13346" max="13346" width="3.375" style="34" customWidth="1"/>
    <col min="13347" max="13347" width="2.25" style="34" customWidth="1"/>
    <col min="13348" max="13349" width="3.5" style="34" bestFit="1" customWidth="1"/>
    <col min="13350" max="13568" width="9" style="34"/>
    <col min="13569" max="13569" width="2.375" style="34" bestFit="1" customWidth="1"/>
    <col min="13570" max="13570" width="4.25" style="34" bestFit="1" customWidth="1"/>
    <col min="13571" max="13571" width="3.125" style="34" customWidth="1"/>
    <col min="13572" max="13585" width="2.5" style="34" customWidth="1"/>
    <col min="13586" max="13586" width="3" style="34" customWidth="1"/>
    <col min="13587" max="13587" width="2.125" style="34" customWidth="1"/>
    <col min="13588" max="13600" width="2.5" style="34" customWidth="1"/>
    <col min="13601" max="13601" width="3.125" style="34" customWidth="1"/>
    <col min="13602" max="13602" width="3.375" style="34" customWidth="1"/>
    <col min="13603" max="13603" width="2.25" style="34" customWidth="1"/>
    <col min="13604" max="13605" width="3.5" style="34" bestFit="1" customWidth="1"/>
    <col min="13606" max="13824" width="9" style="34"/>
    <col min="13825" max="13825" width="2.375" style="34" bestFit="1" customWidth="1"/>
    <col min="13826" max="13826" width="4.25" style="34" bestFit="1" customWidth="1"/>
    <col min="13827" max="13827" width="3.125" style="34" customWidth="1"/>
    <col min="13828" max="13841" width="2.5" style="34" customWidth="1"/>
    <col min="13842" max="13842" width="3" style="34" customWidth="1"/>
    <col min="13843" max="13843" width="2.125" style="34" customWidth="1"/>
    <col min="13844" max="13856" width="2.5" style="34" customWidth="1"/>
    <col min="13857" max="13857" width="3.125" style="34" customWidth="1"/>
    <col min="13858" max="13858" width="3.375" style="34" customWidth="1"/>
    <col min="13859" max="13859" width="2.25" style="34" customWidth="1"/>
    <col min="13860" max="13861" width="3.5" style="34" bestFit="1" customWidth="1"/>
    <col min="13862" max="14080" width="9" style="34"/>
    <col min="14081" max="14081" width="2.375" style="34" bestFit="1" customWidth="1"/>
    <col min="14082" max="14082" width="4.25" style="34" bestFit="1" customWidth="1"/>
    <col min="14083" max="14083" width="3.125" style="34" customWidth="1"/>
    <col min="14084" max="14097" width="2.5" style="34" customWidth="1"/>
    <col min="14098" max="14098" width="3" style="34" customWidth="1"/>
    <col min="14099" max="14099" width="2.125" style="34" customWidth="1"/>
    <col min="14100" max="14112" width="2.5" style="34" customWidth="1"/>
    <col min="14113" max="14113" width="3.125" style="34" customWidth="1"/>
    <col min="14114" max="14114" width="3.375" style="34" customWidth="1"/>
    <col min="14115" max="14115" width="2.25" style="34" customWidth="1"/>
    <col min="14116" max="14117" width="3.5" style="34" bestFit="1" customWidth="1"/>
    <col min="14118" max="14336" width="9" style="34"/>
    <col min="14337" max="14337" width="2.375" style="34" bestFit="1" customWidth="1"/>
    <col min="14338" max="14338" width="4.25" style="34" bestFit="1" customWidth="1"/>
    <col min="14339" max="14339" width="3.125" style="34" customWidth="1"/>
    <col min="14340" max="14353" width="2.5" style="34" customWidth="1"/>
    <col min="14354" max="14354" width="3" style="34" customWidth="1"/>
    <col min="14355" max="14355" width="2.125" style="34" customWidth="1"/>
    <col min="14356" max="14368" width="2.5" style="34" customWidth="1"/>
    <col min="14369" max="14369" width="3.125" style="34" customWidth="1"/>
    <col min="14370" max="14370" width="3.375" style="34" customWidth="1"/>
    <col min="14371" max="14371" width="2.25" style="34" customWidth="1"/>
    <col min="14372" max="14373" width="3.5" style="34" bestFit="1" customWidth="1"/>
    <col min="14374" max="14592" width="9" style="34"/>
    <col min="14593" max="14593" width="2.375" style="34" bestFit="1" customWidth="1"/>
    <col min="14594" max="14594" width="4.25" style="34" bestFit="1" customWidth="1"/>
    <col min="14595" max="14595" width="3.125" style="34" customWidth="1"/>
    <col min="14596" max="14609" width="2.5" style="34" customWidth="1"/>
    <col min="14610" max="14610" width="3" style="34" customWidth="1"/>
    <col min="14611" max="14611" width="2.125" style="34" customWidth="1"/>
    <col min="14612" max="14624" width="2.5" style="34" customWidth="1"/>
    <col min="14625" max="14625" width="3.125" style="34" customWidth="1"/>
    <col min="14626" max="14626" width="3.375" style="34" customWidth="1"/>
    <col min="14627" max="14627" width="2.25" style="34" customWidth="1"/>
    <col min="14628" max="14629" width="3.5" style="34" bestFit="1" customWidth="1"/>
    <col min="14630" max="14848" width="9" style="34"/>
    <col min="14849" max="14849" width="2.375" style="34" bestFit="1" customWidth="1"/>
    <col min="14850" max="14850" width="4.25" style="34" bestFit="1" customWidth="1"/>
    <col min="14851" max="14851" width="3.125" style="34" customWidth="1"/>
    <col min="14852" max="14865" width="2.5" style="34" customWidth="1"/>
    <col min="14866" max="14866" width="3" style="34" customWidth="1"/>
    <col min="14867" max="14867" width="2.125" style="34" customWidth="1"/>
    <col min="14868" max="14880" width="2.5" style="34" customWidth="1"/>
    <col min="14881" max="14881" width="3.125" style="34" customWidth="1"/>
    <col min="14882" max="14882" width="3.375" style="34" customWidth="1"/>
    <col min="14883" max="14883" width="2.25" style="34" customWidth="1"/>
    <col min="14884" max="14885" width="3.5" style="34" bestFit="1" customWidth="1"/>
    <col min="14886" max="15104" width="9" style="34"/>
    <col min="15105" max="15105" width="2.375" style="34" bestFit="1" customWidth="1"/>
    <col min="15106" max="15106" width="4.25" style="34" bestFit="1" customWidth="1"/>
    <col min="15107" max="15107" width="3.125" style="34" customWidth="1"/>
    <col min="15108" max="15121" width="2.5" style="34" customWidth="1"/>
    <col min="15122" max="15122" width="3" style="34" customWidth="1"/>
    <col min="15123" max="15123" width="2.125" style="34" customWidth="1"/>
    <col min="15124" max="15136" width="2.5" style="34" customWidth="1"/>
    <col min="15137" max="15137" width="3.125" style="34" customWidth="1"/>
    <col min="15138" max="15138" width="3.375" style="34" customWidth="1"/>
    <col min="15139" max="15139" width="2.25" style="34" customWidth="1"/>
    <col min="15140" max="15141" width="3.5" style="34" bestFit="1" customWidth="1"/>
    <col min="15142" max="15360" width="9" style="34"/>
    <col min="15361" max="15361" width="2.375" style="34" bestFit="1" customWidth="1"/>
    <col min="15362" max="15362" width="4.25" style="34" bestFit="1" customWidth="1"/>
    <col min="15363" max="15363" width="3.125" style="34" customWidth="1"/>
    <col min="15364" max="15377" width="2.5" style="34" customWidth="1"/>
    <col min="15378" max="15378" width="3" style="34" customWidth="1"/>
    <col min="15379" max="15379" width="2.125" style="34" customWidth="1"/>
    <col min="15380" max="15392" width="2.5" style="34" customWidth="1"/>
    <col min="15393" max="15393" width="3.125" style="34" customWidth="1"/>
    <col min="15394" max="15394" width="3.375" style="34" customWidth="1"/>
    <col min="15395" max="15395" width="2.25" style="34" customWidth="1"/>
    <col min="15396" max="15397" width="3.5" style="34" bestFit="1" customWidth="1"/>
    <col min="15398" max="15616" width="9" style="34"/>
    <col min="15617" max="15617" width="2.375" style="34" bestFit="1" customWidth="1"/>
    <col min="15618" max="15618" width="4.25" style="34" bestFit="1" customWidth="1"/>
    <col min="15619" max="15619" width="3.125" style="34" customWidth="1"/>
    <col min="15620" max="15633" width="2.5" style="34" customWidth="1"/>
    <col min="15634" max="15634" width="3" style="34" customWidth="1"/>
    <col min="15635" max="15635" width="2.125" style="34" customWidth="1"/>
    <col min="15636" max="15648" width="2.5" style="34" customWidth="1"/>
    <col min="15649" max="15649" width="3.125" style="34" customWidth="1"/>
    <col min="15650" max="15650" width="3.375" style="34" customWidth="1"/>
    <col min="15651" max="15651" width="2.25" style="34" customWidth="1"/>
    <col min="15652" max="15653" width="3.5" style="34" bestFit="1" customWidth="1"/>
    <col min="15654" max="15872" width="9" style="34"/>
    <col min="15873" max="15873" width="2.375" style="34" bestFit="1" customWidth="1"/>
    <col min="15874" max="15874" width="4.25" style="34" bestFit="1" customWidth="1"/>
    <col min="15875" max="15875" width="3.125" style="34" customWidth="1"/>
    <col min="15876" max="15889" width="2.5" style="34" customWidth="1"/>
    <col min="15890" max="15890" width="3" style="34" customWidth="1"/>
    <col min="15891" max="15891" width="2.125" style="34" customWidth="1"/>
    <col min="15892" max="15904" width="2.5" style="34" customWidth="1"/>
    <col min="15905" max="15905" width="3.125" style="34" customWidth="1"/>
    <col min="15906" max="15906" width="3.375" style="34" customWidth="1"/>
    <col min="15907" max="15907" width="2.25" style="34" customWidth="1"/>
    <col min="15908" max="15909" width="3.5" style="34" bestFit="1" customWidth="1"/>
    <col min="15910" max="16128" width="9" style="34"/>
    <col min="16129" max="16129" width="2.375" style="34" bestFit="1" customWidth="1"/>
    <col min="16130" max="16130" width="4.25" style="34" bestFit="1" customWidth="1"/>
    <col min="16131" max="16131" width="3.125" style="34" customWidth="1"/>
    <col min="16132" max="16145" width="2.5" style="34" customWidth="1"/>
    <col min="16146" max="16146" width="3" style="34" customWidth="1"/>
    <col min="16147" max="16147" width="2.125" style="34" customWidth="1"/>
    <col min="16148" max="16160" width="2.5" style="34" customWidth="1"/>
    <col min="16161" max="16161" width="3.125" style="34" customWidth="1"/>
    <col min="16162" max="16162" width="3.375" style="34" customWidth="1"/>
    <col min="16163" max="16163" width="2.25" style="34" customWidth="1"/>
    <col min="16164" max="16165" width="3.5" style="34" bestFit="1" customWidth="1"/>
    <col min="16166" max="16384" width="9" style="34"/>
  </cols>
  <sheetData>
    <row r="1" spans="1:35" ht="12.75" x14ac:dyDescent="0.2">
      <c r="A1" s="33" t="s">
        <v>123</v>
      </c>
    </row>
    <row r="2" spans="1:35" ht="15.75" x14ac:dyDescent="0.25">
      <c r="A2" s="35" t="s">
        <v>125</v>
      </c>
    </row>
    <row r="3" spans="1:35" ht="18.75" x14ac:dyDescent="0.3">
      <c r="A3" s="249" t="s">
        <v>218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</row>
    <row r="4" spans="1:35" ht="11.25" customHeight="1" x14ac:dyDescent="0.2">
      <c r="A4" s="250"/>
      <c r="B4" s="252"/>
      <c r="C4" s="252"/>
      <c r="D4" s="252"/>
      <c r="E4" s="252"/>
      <c r="F4" s="252"/>
      <c r="G4" s="252"/>
      <c r="H4" s="254" t="s">
        <v>219</v>
      </c>
      <c r="I4" s="255"/>
      <c r="J4" s="255"/>
      <c r="K4" s="255"/>
      <c r="L4" s="255"/>
      <c r="M4" s="256"/>
      <c r="N4" s="254" t="s">
        <v>220</v>
      </c>
      <c r="O4" s="255"/>
      <c r="P4" s="255"/>
      <c r="Q4" s="255"/>
      <c r="R4" s="255"/>
      <c r="S4" s="256"/>
      <c r="T4" s="254" t="s">
        <v>221</v>
      </c>
      <c r="U4" s="255"/>
      <c r="V4" s="255"/>
      <c r="W4" s="255"/>
      <c r="X4" s="255"/>
      <c r="Y4" s="256"/>
      <c r="Z4" s="254" t="s">
        <v>222</v>
      </c>
      <c r="AA4" s="255"/>
      <c r="AB4" s="255"/>
      <c r="AC4" s="255"/>
      <c r="AD4" s="255"/>
      <c r="AE4" s="256"/>
      <c r="AF4" s="257" t="s">
        <v>223</v>
      </c>
      <c r="AG4" s="257"/>
      <c r="AH4" s="257"/>
      <c r="AI4" s="258"/>
    </row>
    <row r="5" spans="1:35" s="36" customFormat="1" ht="22.5" customHeight="1" thickBot="1" x14ac:dyDescent="0.25">
      <c r="A5" s="251"/>
      <c r="B5" s="253"/>
      <c r="C5" s="253"/>
      <c r="D5" s="253"/>
      <c r="E5" s="253"/>
      <c r="F5" s="253"/>
      <c r="G5" s="253"/>
      <c r="H5" s="246" t="s">
        <v>224</v>
      </c>
      <c r="I5" s="247"/>
      <c r="J5" s="246" t="s">
        <v>225</v>
      </c>
      <c r="K5" s="247"/>
      <c r="L5" s="244" t="s">
        <v>226</v>
      </c>
      <c r="M5" s="245"/>
      <c r="N5" s="246" t="s">
        <v>224</v>
      </c>
      <c r="O5" s="247"/>
      <c r="P5" s="246" t="s">
        <v>225</v>
      </c>
      <c r="Q5" s="248"/>
      <c r="R5" s="244" t="s">
        <v>226</v>
      </c>
      <c r="S5" s="245"/>
      <c r="T5" s="246" t="s">
        <v>224</v>
      </c>
      <c r="U5" s="247"/>
      <c r="V5" s="246" t="s">
        <v>225</v>
      </c>
      <c r="W5" s="247"/>
      <c r="X5" s="244" t="s">
        <v>226</v>
      </c>
      <c r="Y5" s="245"/>
      <c r="Z5" s="246" t="s">
        <v>224</v>
      </c>
      <c r="AA5" s="248"/>
      <c r="AB5" s="246" t="s">
        <v>225</v>
      </c>
      <c r="AC5" s="248"/>
      <c r="AD5" s="244" t="s">
        <v>226</v>
      </c>
      <c r="AE5" s="245"/>
      <c r="AF5" s="259"/>
      <c r="AG5" s="259"/>
      <c r="AH5" s="259"/>
      <c r="AI5" s="260"/>
    </row>
    <row r="6" spans="1:35" x14ac:dyDescent="0.25">
      <c r="A6" s="37">
        <v>1</v>
      </c>
      <c r="B6" s="241" t="s">
        <v>227</v>
      </c>
      <c r="C6" s="241"/>
      <c r="D6" s="241"/>
      <c r="E6" s="241"/>
      <c r="F6" s="241"/>
      <c r="G6" s="241"/>
      <c r="H6" s="235">
        <v>4</v>
      </c>
      <c r="I6" s="236"/>
      <c r="J6" s="235">
        <v>4</v>
      </c>
      <c r="K6" s="236"/>
      <c r="L6" s="230">
        <v>4</v>
      </c>
      <c r="M6" s="231"/>
      <c r="N6" s="235">
        <v>5</v>
      </c>
      <c r="O6" s="236"/>
      <c r="P6" s="242">
        <v>4</v>
      </c>
      <c r="Q6" s="243"/>
      <c r="R6" s="230">
        <v>4</v>
      </c>
      <c r="S6" s="231"/>
      <c r="T6" s="235">
        <v>5</v>
      </c>
      <c r="U6" s="236"/>
      <c r="V6" s="235">
        <v>4</v>
      </c>
      <c r="W6" s="236"/>
      <c r="X6" s="230">
        <v>4</v>
      </c>
      <c r="Y6" s="231"/>
      <c r="Z6" s="237">
        <v>5</v>
      </c>
      <c r="AA6" s="238"/>
      <c r="AB6" s="239">
        <v>4</v>
      </c>
      <c r="AC6" s="240"/>
      <c r="AD6" s="230">
        <v>4</v>
      </c>
      <c r="AE6" s="231"/>
      <c r="AF6" s="232"/>
      <c r="AG6" s="233"/>
      <c r="AH6" s="233"/>
      <c r="AI6" s="234"/>
    </row>
    <row r="7" spans="1:35" x14ac:dyDescent="0.25">
      <c r="A7" s="38">
        <v>2</v>
      </c>
      <c r="B7" s="205" t="s">
        <v>228</v>
      </c>
      <c r="C7" s="205"/>
      <c r="D7" s="205"/>
      <c r="E7" s="205"/>
      <c r="F7" s="205"/>
      <c r="G7" s="205"/>
      <c r="H7" s="206">
        <v>2</v>
      </c>
      <c r="I7" s="207"/>
      <c r="J7" s="206">
        <v>2</v>
      </c>
      <c r="K7" s="207"/>
      <c r="L7" s="216">
        <v>3</v>
      </c>
      <c r="M7" s="217"/>
      <c r="N7" s="206">
        <v>2</v>
      </c>
      <c r="O7" s="207"/>
      <c r="P7" s="206">
        <v>1</v>
      </c>
      <c r="Q7" s="208"/>
      <c r="R7" s="216">
        <v>3</v>
      </c>
      <c r="S7" s="217"/>
      <c r="T7" s="206">
        <v>1</v>
      </c>
      <c r="U7" s="207"/>
      <c r="V7" s="206">
        <v>2</v>
      </c>
      <c r="W7" s="207"/>
      <c r="X7" s="216">
        <v>3</v>
      </c>
      <c r="Y7" s="217"/>
      <c r="Z7" s="219">
        <v>1</v>
      </c>
      <c r="AA7" s="220"/>
      <c r="AB7" s="219">
        <v>2</v>
      </c>
      <c r="AC7" s="227"/>
      <c r="AD7" s="216">
        <v>3</v>
      </c>
      <c r="AE7" s="217"/>
      <c r="AF7" s="209"/>
      <c r="AG7" s="210"/>
      <c r="AH7" s="210"/>
      <c r="AI7" s="211"/>
    </row>
    <row r="8" spans="1:35" x14ac:dyDescent="0.25">
      <c r="A8" s="38">
        <v>3</v>
      </c>
      <c r="B8" s="205" t="s">
        <v>229</v>
      </c>
      <c r="C8" s="205"/>
      <c r="D8" s="205"/>
      <c r="E8" s="205"/>
      <c r="F8" s="205"/>
      <c r="G8" s="205"/>
      <c r="H8" s="206">
        <v>2</v>
      </c>
      <c r="I8" s="207"/>
      <c r="J8" s="223">
        <v>3</v>
      </c>
      <c r="K8" s="224"/>
      <c r="L8" s="216">
        <v>4</v>
      </c>
      <c r="M8" s="217"/>
      <c r="N8" s="206">
        <v>2</v>
      </c>
      <c r="O8" s="207"/>
      <c r="P8" s="223">
        <v>3</v>
      </c>
      <c r="Q8" s="225"/>
      <c r="R8" s="216">
        <v>4</v>
      </c>
      <c r="S8" s="217"/>
      <c r="T8" s="206">
        <v>2</v>
      </c>
      <c r="U8" s="207"/>
      <c r="V8" s="206">
        <v>2</v>
      </c>
      <c r="W8" s="207"/>
      <c r="X8" s="216">
        <v>3</v>
      </c>
      <c r="Y8" s="217"/>
      <c r="Z8" s="219">
        <v>2</v>
      </c>
      <c r="AA8" s="220"/>
      <c r="AB8" s="219">
        <v>2</v>
      </c>
      <c r="AC8" s="227"/>
      <c r="AD8" s="216">
        <v>3</v>
      </c>
      <c r="AE8" s="217"/>
      <c r="AF8" s="209"/>
      <c r="AG8" s="210"/>
      <c r="AH8" s="210"/>
      <c r="AI8" s="211"/>
    </row>
    <row r="9" spans="1:35" x14ac:dyDescent="0.25">
      <c r="A9" s="38">
        <v>4</v>
      </c>
      <c r="B9" s="205" t="s">
        <v>230</v>
      </c>
      <c r="C9" s="205"/>
      <c r="D9" s="205"/>
      <c r="E9" s="205"/>
      <c r="F9" s="205"/>
      <c r="G9" s="205"/>
      <c r="H9" s="223">
        <v>3</v>
      </c>
      <c r="I9" s="224"/>
      <c r="J9" s="228">
        <v>2</v>
      </c>
      <c r="K9" s="229"/>
      <c r="L9" s="216">
        <v>4</v>
      </c>
      <c r="M9" s="217"/>
      <c r="N9" s="206">
        <v>2</v>
      </c>
      <c r="O9" s="207"/>
      <c r="P9" s="223">
        <v>3</v>
      </c>
      <c r="Q9" s="225"/>
      <c r="R9" s="216">
        <v>4</v>
      </c>
      <c r="S9" s="217"/>
      <c r="T9" s="223">
        <v>3</v>
      </c>
      <c r="U9" s="224"/>
      <c r="V9" s="223">
        <v>3</v>
      </c>
      <c r="W9" s="224"/>
      <c r="X9" s="216">
        <v>4</v>
      </c>
      <c r="Y9" s="217"/>
      <c r="Z9" s="219">
        <v>2</v>
      </c>
      <c r="AA9" s="220"/>
      <c r="AB9" s="219">
        <v>2</v>
      </c>
      <c r="AC9" s="227"/>
      <c r="AD9" s="216">
        <v>3</v>
      </c>
      <c r="AE9" s="217"/>
      <c r="AF9" s="209"/>
      <c r="AG9" s="210"/>
      <c r="AH9" s="210"/>
      <c r="AI9" s="211"/>
    </row>
    <row r="10" spans="1:35" x14ac:dyDescent="0.25">
      <c r="A10" s="38">
        <v>5</v>
      </c>
      <c r="B10" s="205" t="s">
        <v>231</v>
      </c>
      <c r="C10" s="205"/>
      <c r="D10" s="205"/>
      <c r="E10" s="205"/>
      <c r="F10" s="205"/>
      <c r="G10" s="205"/>
      <c r="H10" s="206">
        <v>1</v>
      </c>
      <c r="I10" s="207"/>
      <c r="J10" s="206">
        <v>2</v>
      </c>
      <c r="K10" s="207"/>
      <c r="L10" s="216">
        <v>3</v>
      </c>
      <c r="M10" s="217"/>
      <c r="N10" s="206">
        <v>1</v>
      </c>
      <c r="O10" s="207"/>
      <c r="P10" s="206">
        <v>2</v>
      </c>
      <c r="Q10" s="208"/>
      <c r="R10" s="216">
        <v>3</v>
      </c>
      <c r="S10" s="217"/>
      <c r="T10" s="206">
        <v>1</v>
      </c>
      <c r="U10" s="207"/>
      <c r="V10" s="206">
        <v>1</v>
      </c>
      <c r="W10" s="207"/>
      <c r="X10" s="216">
        <v>2</v>
      </c>
      <c r="Y10" s="217"/>
      <c r="Z10" s="219">
        <v>1</v>
      </c>
      <c r="AA10" s="220"/>
      <c r="AB10" s="219">
        <v>1</v>
      </c>
      <c r="AC10" s="227"/>
      <c r="AD10" s="216">
        <v>2</v>
      </c>
      <c r="AE10" s="217"/>
      <c r="AF10" s="209"/>
      <c r="AG10" s="210"/>
      <c r="AH10" s="210"/>
      <c r="AI10" s="211"/>
    </row>
    <row r="11" spans="1:35" x14ac:dyDescent="0.25">
      <c r="A11" s="38">
        <v>6</v>
      </c>
      <c r="B11" s="205" t="s">
        <v>232</v>
      </c>
      <c r="C11" s="205"/>
      <c r="D11" s="205"/>
      <c r="E11" s="205"/>
      <c r="F11" s="205"/>
      <c r="G11" s="205"/>
      <c r="H11" s="206">
        <v>1</v>
      </c>
      <c r="I11" s="207"/>
      <c r="J11" s="206">
        <v>1</v>
      </c>
      <c r="K11" s="207"/>
      <c r="L11" s="216">
        <v>2</v>
      </c>
      <c r="M11" s="217"/>
      <c r="N11" s="206">
        <v>2</v>
      </c>
      <c r="O11" s="207"/>
      <c r="P11" s="206">
        <v>1</v>
      </c>
      <c r="Q11" s="208"/>
      <c r="R11" s="216">
        <v>3</v>
      </c>
      <c r="S11" s="217"/>
      <c r="T11" s="206">
        <v>2</v>
      </c>
      <c r="U11" s="207"/>
      <c r="V11" s="223">
        <v>2</v>
      </c>
      <c r="W11" s="224"/>
      <c r="X11" s="216">
        <v>3</v>
      </c>
      <c r="Y11" s="217"/>
      <c r="Z11" s="219">
        <v>2</v>
      </c>
      <c r="AA11" s="220"/>
      <c r="AB11" s="219">
        <v>1</v>
      </c>
      <c r="AC11" s="227"/>
      <c r="AD11" s="216">
        <v>3</v>
      </c>
      <c r="AE11" s="217"/>
      <c r="AF11" s="209"/>
      <c r="AG11" s="210"/>
      <c r="AH11" s="210"/>
      <c r="AI11" s="211"/>
    </row>
    <row r="12" spans="1:35" x14ac:dyDescent="0.25">
      <c r="A12" s="38">
        <v>7</v>
      </c>
      <c r="B12" s="205" t="s">
        <v>233</v>
      </c>
      <c r="C12" s="205"/>
      <c r="D12" s="205"/>
      <c r="E12" s="205"/>
      <c r="F12" s="205"/>
      <c r="G12" s="205"/>
      <c r="H12" s="206">
        <v>2</v>
      </c>
      <c r="I12" s="207"/>
      <c r="J12" s="206">
        <v>2</v>
      </c>
      <c r="K12" s="207"/>
      <c r="L12" s="216">
        <v>3</v>
      </c>
      <c r="M12" s="217"/>
      <c r="N12" s="206">
        <v>2</v>
      </c>
      <c r="O12" s="207"/>
      <c r="P12" s="206">
        <v>2</v>
      </c>
      <c r="Q12" s="208"/>
      <c r="R12" s="216">
        <v>3</v>
      </c>
      <c r="S12" s="217"/>
      <c r="T12" s="206">
        <v>2</v>
      </c>
      <c r="U12" s="207"/>
      <c r="V12" s="206">
        <v>2</v>
      </c>
      <c r="W12" s="207"/>
      <c r="X12" s="216">
        <v>3</v>
      </c>
      <c r="Y12" s="217"/>
      <c r="Z12" s="219">
        <v>2</v>
      </c>
      <c r="AA12" s="220"/>
      <c r="AB12" s="219">
        <v>2</v>
      </c>
      <c r="AC12" s="227"/>
      <c r="AD12" s="216">
        <v>3</v>
      </c>
      <c r="AE12" s="217"/>
      <c r="AF12" s="209"/>
      <c r="AG12" s="210"/>
      <c r="AH12" s="210"/>
      <c r="AI12" s="211"/>
    </row>
    <row r="13" spans="1:35" x14ac:dyDescent="0.25">
      <c r="A13" s="38">
        <v>8</v>
      </c>
      <c r="B13" s="205" t="s">
        <v>234</v>
      </c>
      <c r="C13" s="205"/>
      <c r="D13" s="205"/>
      <c r="E13" s="205"/>
      <c r="F13" s="205"/>
      <c r="G13" s="205"/>
      <c r="H13" s="206">
        <v>1</v>
      </c>
      <c r="I13" s="207"/>
      <c r="J13" s="206">
        <v>1</v>
      </c>
      <c r="K13" s="207"/>
      <c r="L13" s="216">
        <v>2</v>
      </c>
      <c r="M13" s="217"/>
      <c r="N13" s="206">
        <v>1</v>
      </c>
      <c r="O13" s="207"/>
      <c r="P13" s="206">
        <v>1</v>
      </c>
      <c r="Q13" s="208"/>
      <c r="R13" s="216">
        <v>2</v>
      </c>
      <c r="S13" s="217"/>
      <c r="T13" s="206">
        <v>1</v>
      </c>
      <c r="U13" s="207"/>
      <c r="V13" s="206">
        <v>1</v>
      </c>
      <c r="W13" s="207"/>
      <c r="X13" s="216">
        <v>2</v>
      </c>
      <c r="Y13" s="217"/>
      <c r="Z13" s="219">
        <v>1</v>
      </c>
      <c r="AA13" s="220"/>
      <c r="AB13" s="219">
        <v>1</v>
      </c>
      <c r="AC13" s="227"/>
      <c r="AD13" s="216">
        <v>2</v>
      </c>
      <c r="AE13" s="217"/>
      <c r="AF13" s="209"/>
      <c r="AG13" s="210"/>
      <c r="AH13" s="210"/>
      <c r="AI13" s="211"/>
    </row>
    <row r="14" spans="1:35" x14ac:dyDescent="0.25">
      <c r="A14" s="38">
        <v>9</v>
      </c>
      <c r="B14" s="205" t="s">
        <v>235</v>
      </c>
      <c r="C14" s="205"/>
      <c r="D14" s="205"/>
      <c r="E14" s="205"/>
      <c r="F14" s="205"/>
      <c r="G14" s="205"/>
      <c r="H14" s="223">
        <v>4</v>
      </c>
      <c r="I14" s="224"/>
      <c r="J14" s="223">
        <v>4</v>
      </c>
      <c r="K14" s="224"/>
      <c r="L14" s="216">
        <v>4</v>
      </c>
      <c r="M14" s="217"/>
      <c r="N14" s="223">
        <v>5</v>
      </c>
      <c r="O14" s="224"/>
      <c r="P14" s="223">
        <v>4</v>
      </c>
      <c r="Q14" s="225"/>
      <c r="R14" s="216">
        <v>4</v>
      </c>
      <c r="S14" s="217"/>
      <c r="T14" s="223">
        <v>4</v>
      </c>
      <c r="U14" s="224"/>
      <c r="V14" s="223">
        <v>4</v>
      </c>
      <c r="W14" s="224"/>
      <c r="X14" s="216">
        <v>4</v>
      </c>
      <c r="Y14" s="217"/>
      <c r="Z14" s="221">
        <v>4</v>
      </c>
      <c r="AA14" s="226"/>
      <c r="AB14" s="221">
        <v>4</v>
      </c>
      <c r="AC14" s="222"/>
      <c r="AD14" s="216">
        <v>4</v>
      </c>
      <c r="AE14" s="217"/>
      <c r="AF14" s="209"/>
      <c r="AG14" s="210"/>
      <c r="AH14" s="210"/>
      <c r="AI14" s="211"/>
    </row>
    <row r="15" spans="1:35" x14ac:dyDescent="0.25">
      <c r="A15" s="38">
        <v>10</v>
      </c>
      <c r="B15" s="205" t="s">
        <v>236</v>
      </c>
      <c r="C15" s="205"/>
      <c r="D15" s="205"/>
      <c r="E15" s="205"/>
      <c r="F15" s="205"/>
      <c r="G15" s="205"/>
      <c r="H15" s="206">
        <v>1</v>
      </c>
      <c r="I15" s="207"/>
      <c r="J15" s="206">
        <v>2</v>
      </c>
      <c r="K15" s="207"/>
      <c r="L15" s="216">
        <v>3</v>
      </c>
      <c r="M15" s="217"/>
      <c r="N15" s="206">
        <v>1</v>
      </c>
      <c r="O15" s="207"/>
      <c r="P15" s="206">
        <v>1</v>
      </c>
      <c r="Q15" s="208"/>
      <c r="R15" s="216">
        <v>2</v>
      </c>
      <c r="S15" s="217"/>
      <c r="T15" s="206">
        <v>2</v>
      </c>
      <c r="U15" s="207"/>
      <c r="V15" s="206">
        <v>1</v>
      </c>
      <c r="W15" s="207"/>
      <c r="X15" s="216">
        <v>3</v>
      </c>
      <c r="Y15" s="217"/>
      <c r="Z15" s="219">
        <v>2</v>
      </c>
      <c r="AA15" s="220"/>
      <c r="AB15" s="221">
        <v>2</v>
      </c>
      <c r="AC15" s="222"/>
      <c r="AD15" s="216">
        <v>3</v>
      </c>
      <c r="AE15" s="217"/>
      <c r="AF15" s="209"/>
      <c r="AG15" s="210"/>
      <c r="AH15" s="210"/>
      <c r="AI15" s="211"/>
    </row>
    <row r="16" spans="1:35" x14ac:dyDescent="0.25">
      <c r="A16" s="38">
        <v>11</v>
      </c>
      <c r="B16" s="205" t="s">
        <v>26</v>
      </c>
      <c r="C16" s="205"/>
      <c r="D16" s="205"/>
      <c r="E16" s="205"/>
      <c r="F16" s="205"/>
      <c r="G16" s="205"/>
      <c r="H16" s="206">
        <v>1</v>
      </c>
      <c r="I16" s="207"/>
      <c r="J16" s="206">
        <v>1</v>
      </c>
      <c r="K16" s="207"/>
      <c r="L16" s="216">
        <v>2</v>
      </c>
      <c r="M16" s="217"/>
      <c r="N16" s="206">
        <v>1</v>
      </c>
      <c r="O16" s="207"/>
      <c r="P16" s="206">
        <v>1</v>
      </c>
      <c r="Q16" s="208"/>
      <c r="R16" s="216">
        <v>2</v>
      </c>
      <c r="S16" s="217"/>
      <c r="T16" s="206">
        <v>1</v>
      </c>
      <c r="U16" s="207"/>
      <c r="V16" s="206">
        <v>1</v>
      </c>
      <c r="W16" s="207"/>
      <c r="X16" s="216">
        <v>2</v>
      </c>
      <c r="Y16" s="217"/>
      <c r="Z16" s="219">
        <v>1</v>
      </c>
      <c r="AA16" s="220"/>
      <c r="AB16" s="219">
        <v>1</v>
      </c>
      <c r="AC16" s="227"/>
      <c r="AD16" s="216">
        <v>2</v>
      </c>
      <c r="AE16" s="217"/>
      <c r="AF16" s="209"/>
      <c r="AG16" s="210"/>
      <c r="AH16" s="210"/>
      <c r="AI16" s="211"/>
    </row>
    <row r="17" spans="1:35" x14ac:dyDescent="0.25">
      <c r="A17" s="38">
        <v>12</v>
      </c>
      <c r="B17" s="205" t="s">
        <v>237</v>
      </c>
      <c r="C17" s="205"/>
      <c r="D17" s="205"/>
      <c r="E17" s="205"/>
      <c r="F17" s="205"/>
      <c r="G17" s="205"/>
      <c r="H17" s="206">
        <v>2</v>
      </c>
      <c r="I17" s="207"/>
      <c r="J17" s="206">
        <v>1</v>
      </c>
      <c r="K17" s="207"/>
      <c r="L17" s="216">
        <v>3</v>
      </c>
      <c r="M17" s="217"/>
      <c r="N17" s="206">
        <v>1</v>
      </c>
      <c r="O17" s="207"/>
      <c r="P17" s="206">
        <v>1</v>
      </c>
      <c r="Q17" s="208"/>
      <c r="R17" s="216">
        <v>2</v>
      </c>
      <c r="S17" s="217"/>
      <c r="T17" s="206">
        <v>1</v>
      </c>
      <c r="U17" s="207"/>
      <c r="V17" s="206">
        <v>2</v>
      </c>
      <c r="W17" s="207"/>
      <c r="X17" s="216">
        <v>3</v>
      </c>
      <c r="Y17" s="217"/>
      <c r="Z17" s="221">
        <v>2</v>
      </c>
      <c r="AA17" s="226"/>
      <c r="AB17" s="219">
        <v>2</v>
      </c>
      <c r="AC17" s="227"/>
      <c r="AD17" s="216">
        <v>3</v>
      </c>
      <c r="AE17" s="217"/>
      <c r="AF17" s="209"/>
      <c r="AG17" s="210"/>
      <c r="AH17" s="210"/>
      <c r="AI17" s="211"/>
    </row>
    <row r="18" spans="1:35" x14ac:dyDescent="0.25">
      <c r="A18" s="38">
        <v>13</v>
      </c>
      <c r="B18" s="205" t="s">
        <v>238</v>
      </c>
      <c r="C18" s="205"/>
      <c r="D18" s="205"/>
      <c r="E18" s="205"/>
      <c r="F18" s="205"/>
      <c r="G18" s="205"/>
      <c r="H18" s="223">
        <v>4</v>
      </c>
      <c r="I18" s="224"/>
      <c r="J18" s="206">
        <v>3</v>
      </c>
      <c r="K18" s="207"/>
      <c r="L18" s="216">
        <v>4</v>
      </c>
      <c r="M18" s="217"/>
      <c r="N18" s="206">
        <v>3</v>
      </c>
      <c r="O18" s="207"/>
      <c r="P18" s="223">
        <v>4</v>
      </c>
      <c r="Q18" s="225"/>
      <c r="R18" s="216">
        <v>4</v>
      </c>
      <c r="S18" s="217"/>
      <c r="T18" s="206">
        <v>3</v>
      </c>
      <c r="U18" s="207"/>
      <c r="V18" s="206">
        <v>3</v>
      </c>
      <c r="W18" s="207"/>
      <c r="X18" s="216">
        <v>4</v>
      </c>
      <c r="Y18" s="217"/>
      <c r="Z18" s="219">
        <v>3</v>
      </c>
      <c r="AA18" s="220"/>
      <c r="AB18" s="221">
        <v>4</v>
      </c>
      <c r="AC18" s="222"/>
      <c r="AD18" s="216">
        <v>4</v>
      </c>
      <c r="AE18" s="217"/>
      <c r="AF18" s="209"/>
      <c r="AG18" s="210"/>
      <c r="AH18" s="210"/>
      <c r="AI18" s="211"/>
    </row>
    <row r="19" spans="1:35" x14ac:dyDescent="0.25">
      <c r="A19" s="38">
        <v>14</v>
      </c>
      <c r="B19" s="205" t="s">
        <v>239</v>
      </c>
      <c r="C19" s="205"/>
      <c r="D19" s="205"/>
      <c r="E19" s="205"/>
      <c r="F19" s="205"/>
      <c r="G19" s="205"/>
      <c r="H19" s="206"/>
      <c r="I19" s="207"/>
      <c r="J19" s="212">
        <v>0</v>
      </c>
      <c r="K19" s="213"/>
      <c r="L19" s="218"/>
      <c r="M19" s="214"/>
      <c r="N19" s="206">
        <v>3</v>
      </c>
      <c r="O19" s="207"/>
      <c r="P19" s="206">
        <v>3</v>
      </c>
      <c r="Q19" s="208"/>
      <c r="R19" s="216">
        <v>4</v>
      </c>
      <c r="S19" s="217"/>
      <c r="T19" s="206"/>
      <c r="U19" s="207"/>
      <c r="V19" s="212"/>
      <c r="W19" s="213"/>
      <c r="X19" s="214"/>
      <c r="Y19" s="215"/>
      <c r="Z19" s="212"/>
      <c r="AA19" s="213"/>
      <c r="AB19" s="212"/>
      <c r="AC19" s="213"/>
      <c r="AD19" s="214"/>
      <c r="AE19" s="215"/>
      <c r="AF19" s="209"/>
      <c r="AG19" s="210"/>
      <c r="AH19" s="210"/>
      <c r="AI19" s="211"/>
    </row>
    <row r="20" spans="1:35" ht="14.25" hidden="1" x14ac:dyDescent="0.2">
      <c r="A20" s="38">
        <v>15</v>
      </c>
      <c r="B20" s="205" t="s">
        <v>240</v>
      </c>
      <c r="C20" s="205"/>
      <c r="D20" s="205"/>
      <c r="E20" s="205"/>
      <c r="F20" s="205"/>
      <c r="G20" s="205"/>
      <c r="H20" s="206"/>
      <c r="I20" s="207"/>
      <c r="J20" s="212"/>
      <c r="K20" s="213"/>
      <c r="L20" s="206"/>
      <c r="M20" s="207"/>
      <c r="N20" s="212"/>
      <c r="O20" s="213"/>
      <c r="P20" s="206"/>
      <c r="Q20" s="207"/>
      <c r="R20" s="212"/>
      <c r="S20" s="213"/>
      <c r="T20" s="206"/>
      <c r="U20" s="207"/>
      <c r="V20" s="212"/>
      <c r="W20" s="213"/>
      <c r="X20" s="206"/>
      <c r="Y20" s="207"/>
      <c r="Z20" s="212"/>
      <c r="AA20" s="213"/>
      <c r="AB20" s="206"/>
      <c r="AC20" s="207"/>
      <c r="AD20" s="212"/>
      <c r="AE20" s="213"/>
      <c r="AF20" s="209"/>
      <c r="AG20" s="210"/>
      <c r="AH20" s="210"/>
      <c r="AI20" s="211"/>
    </row>
    <row r="21" spans="1:35" ht="14.25" hidden="1" x14ac:dyDescent="0.2">
      <c r="A21" s="38">
        <v>16</v>
      </c>
      <c r="B21" s="205" t="s">
        <v>241</v>
      </c>
      <c r="C21" s="205"/>
      <c r="D21" s="205"/>
      <c r="E21" s="205"/>
      <c r="F21" s="205"/>
      <c r="G21" s="205"/>
      <c r="H21" s="206"/>
      <c r="I21" s="207"/>
      <c r="J21" s="212"/>
      <c r="K21" s="213"/>
      <c r="L21" s="206"/>
      <c r="M21" s="207"/>
      <c r="N21" s="212"/>
      <c r="O21" s="213"/>
      <c r="P21" s="206"/>
      <c r="Q21" s="207"/>
      <c r="R21" s="212"/>
      <c r="S21" s="213"/>
      <c r="T21" s="206"/>
      <c r="U21" s="207"/>
      <c r="V21" s="212"/>
      <c r="W21" s="213"/>
      <c r="X21" s="206"/>
      <c r="Y21" s="207"/>
      <c r="Z21" s="212"/>
      <c r="AA21" s="213"/>
      <c r="AB21" s="206"/>
      <c r="AC21" s="207"/>
      <c r="AD21" s="212"/>
      <c r="AE21" s="213"/>
      <c r="AF21" s="209"/>
      <c r="AG21" s="210"/>
      <c r="AH21" s="210"/>
      <c r="AI21" s="211"/>
    </row>
    <row r="22" spans="1:35" ht="14.25" x14ac:dyDescent="0.2">
      <c r="A22" s="38">
        <v>17</v>
      </c>
      <c r="B22" s="205" t="s">
        <v>242</v>
      </c>
      <c r="C22" s="205"/>
      <c r="D22" s="205"/>
      <c r="E22" s="205"/>
      <c r="F22" s="205"/>
      <c r="G22" s="205"/>
      <c r="H22" s="206" t="s">
        <v>243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8"/>
      <c r="AF22" s="209"/>
      <c r="AG22" s="210"/>
      <c r="AH22" s="210"/>
      <c r="AI22" s="211"/>
    </row>
    <row r="23" spans="1:35" ht="14.25" x14ac:dyDescent="0.2">
      <c r="A23" s="38">
        <v>18</v>
      </c>
      <c r="B23" s="205" t="s">
        <v>244</v>
      </c>
      <c r="C23" s="205"/>
      <c r="D23" s="205"/>
      <c r="E23" s="205"/>
      <c r="F23" s="205"/>
      <c r="G23" s="205"/>
      <c r="H23" s="206" t="s">
        <v>245</v>
      </c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8"/>
      <c r="AF23" s="209"/>
      <c r="AG23" s="210"/>
      <c r="AH23" s="210"/>
      <c r="AI23" s="211"/>
    </row>
    <row r="24" spans="1:35" ht="16.5" thickBot="1" x14ac:dyDescent="0.3">
      <c r="A24" s="202" t="s">
        <v>246</v>
      </c>
      <c r="B24" s="203"/>
      <c r="C24" s="203"/>
      <c r="D24" s="203"/>
      <c r="E24" s="203"/>
      <c r="F24" s="203"/>
      <c r="G24" s="204"/>
      <c r="H24" s="190">
        <f>SUM(H6:H21)</f>
        <v>28</v>
      </c>
      <c r="I24" s="190"/>
      <c r="J24" s="190">
        <f>SUM(J6:J21)</f>
        <v>28</v>
      </c>
      <c r="K24" s="190"/>
      <c r="L24" s="190">
        <f>SUM(L6:L21)</f>
        <v>41</v>
      </c>
      <c r="M24" s="190"/>
      <c r="N24" s="190">
        <f>SUM(N6:N21)</f>
        <v>31</v>
      </c>
      <c r="O24" s="190"/>
      <c r="P24" s="190">
        <f>SUM(P6:P21)</f>
        <v>31</v>
      </c>
      <c r="Q24" s="190"/>
      <c r="R24" s="190">
        <f>SUM(R6:R21)</f>
        <v>44</v>
      </c>
      <c r="S24" s="190"/>
      <c r="T24" s="190">
        <f>SUM(T6:T21)</f>
        <v>28</v>
      </c>
      <c r="U24" s="190"/>
      <c r="V24" s="190">
        <f>SUM(V6:V21)</f>
        <v>28</v>
      </c>
      <c r="W24" s="190"/>
      <c r="X24" s="190">
        <f>SUM(X6:X21)</f>
        <v>40</v>
      </c>
      <c r="Y24" s="190"/>
      <c r="Z24" s="190">
        <f>SUM(Z6:Z21)</f>
        <v>28</v>
      </c>
      <c r="AA24" s="190"/>
      <c r="AB24" s="190">
        <f>SUM(AB6:AB21)</f>
        <v>28</v>
      </c>
      <c r="AC24" s="190"/>
      <c r="AD24" s="190">
        <f>SUM(AD6:AD21)</f>
        <v>39</v>
      </c>
      <c r="AE24" s="190"/>
      <c r="AF24" s="191"/>
      <c r="AG24" s="192"/>
      <c r="AH24" s="192"/>
      <c r="AI24" s="193"/>
    </row>
    <row r="25" spans="1:35" ht="18.75" hidden="1" x14ac:dyDescent="0.3">
      <c r="A25" s="39" t="s">
        <v>247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35" ht="15.75" hidden="1" x14ac:dyDescent="0.25">
      <c r="A26" s="40" t="s">
        <v>248</v>
      </c>
      <c r="D26" s="41" t="s">
        <v>249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2"/>
      <c r="W26" s="43"/>
    </row>
    <row r="27" spans="1:35" ht="15.75" hidden="1" x14ac:dyDescent="0.25">
      <c r="A27" s="40"/>
      <c r="D27" s="41" t="s">
        <v>250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/>
      <c r="W27" s="43"/>
    </row>
    <row r="28" spans="1:35" ht="15.75" hidden="1" x14ac:dyDescent="0.25">
      <c r="A28" s="40"/>
      <c r="D28" s="41" t="s">
        <v>251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3"/>
    </row>
    <row r="29" spans="1:35" ht="15.75" hidden="1" x14ac:dyDescent="0.25">
      <c r="A29" s="40"/>
      <c r="D29" s="44"/>
      <c r="E29" s="44"/>
      <c r="F29" s="44"/>
      <c r="G29" s="41" t="s">
        <v>252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/>
    </row>
    <row r="30" spans="1:35" ht="15.75" hidden="1" x14ac:dyDescent="0.25">
      <c r="A30" s="40" t="s">
        <v>253</v>
      </c>
      <c r="D30" s="41" t="s">
        <v>254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/>
    </row>
    <row r="31" spans="1:35" ht="15.75" hidden="1" x14ac:dyDescent="0.25">
      <c r="A31" s="40"/>
      <c r="D31" s="40" t="s">
        <v>255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2"/>
      <c r="W31" s="43"/>
    </row>
    <row r="32" spans="1:35" ht="15.75" hidden="1" x14ac:dyDescent="0.25">
      <c r="A32" s="40"/>
      <c r="D32" s="41" t="s">
        <v>256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/>
    </row>
    <row r="33" spans="1:35" ht="15.75" hidden="1" x14ac:dyDescent="0.25">
      <c r="A33" s="40"/>
      <c r="D33" s="44"/>
      <c r="E33" s="44"/>
      <c r="F33" s="44"/>
      <c r="G33" s="41" t="s">
        <v>257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/>
      <c r="W33" s="43"/>
    </row>
    <row r="34" spans="1:35" ht="15.75" hidden="1" x14ac:dyDescent="0.25">
      <c r="A34" s="35" t="s">
        <v>258</v>
      </c>
      <c r="D34" s="41" t="s">
        <v>259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/>
    </row>
    <row r="35" spans="1:35" ht="15.75" hidden="1" x14ac:dyDescent="0.25">
      <c r="A35" s="40" t="s">
        <v>260</v>
      </c>
      <c r="D35" s="40" t="s">
        <v>255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2"/>
      <c r="W35" s="43"/>
    </row>
    <row r="36" spans="1:35" ht="15.75" hidden="1" x14ac:dyDescent="0.25">
      <c r="A36" s="42"/>
      <c r="D36" s="41" t="s">
        <v>261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3"/>
    </row>
    <row r="37" spans="1:35" ht="15.75" hidden="1" x14ac:dyDescent="0.25">
      <c r="A37" s="42"/>
      <c r="D37" s="44"/>
      <c r="E37" s="44"/>
      <c r="F37" s="44"/>
      <c r="G37" s="41" t="s">
        <v>262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0"/>
      <c r="W37" s="43"/>
    </row>
    <row r="38" spans="1:35" ht="11.25" x14ac:dyDescent="0.2">
      <c r="B38" s="45" t="s">
        <v>263</v>
      </c>
      <c r="C38" s="46"/>
      <c r="D38" s="47" t="s">
        <v>264</v>
      </c>
      <c r="E38" s="47"/>
      <c r="F38" s="47"/>
      <c r="G38" s="47"/>
      <c r="H38" s="47"/>
      <c r="I38" s="47"/>
      <c r="J38" s="47"/>
      <c r="K38" s="47"/>
      <c r="L38" s="47"/>
      <c r="R38" s="48"/>
      <c r="S38" s="48"/>
      <c r="U38" s="48"/>
    </row>
    <row r="39" spans="1:35" ht="11.25" x14ac:dyDescent="0.2">
      <c r="B39" s="45"/>
      <c r="C39" s="46"/>
      <c r="D39" s="47"/>
      <c r="E39" s="47"/>
      <c r="F39" s="47"/>
      <c r="G39" s="47"/>
      <c r="H39" s="47"/>
      <c r="I39" s="47"/>
      <c r="J39" s="47"/>
      <c r="K39" s="47"/>
      <c r="L39" s="47"/>
      <c r="R39" s="48"/>
      <c r="S39" s="48"/>
      <c r="U39" s="48"/>
    </row>
    <row r="40" spans="1:35" ht="18.75" x14ac:dyDescent="0.3">
      <c r="A40" s="194" t="s">
        <v>265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</row>
    <row r="41" spans="1:35" s="48" customFormat="1" ht="12.75" customHeight="1" x14ac:dyDescent="0.2">
      <c r="A41" s="195" t="s">
        <v>266</v>
      </c>
      <c r="B41" s="195" t="s">
        <v>267</v>
      </c>
      <c r="C41" s="195" t="s">
        <v>17</v>
      </c>
      <c r="D41" s="197" t="s">
        <v>268</v>
      </c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9"/>
      <c r="S41" s="197" t="s">
        <v>269</v>
      </c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9"/>
      <c r="AH41" s="200" t="s">
        <v>270</v>
      </c>
      <c r="AI41" s="200" t="s">
        <v>223</v>
      </c>
    </row>
    <row r="42" spans="1:35" s="48" customFormat="1" ht="24.75" customHeight="1" x14ac:dyDescent="0.2">
      <c r="A42" s="196"/>
      <c r="B42" s="196"/>
      <c r="C42" s="196"/>
      <c r="D42" s="49" t="s">
        <v>104</v>
      </c>
      <c r="E42" s="49" t="s">
        <v>10</v>
      </c>
      <c r="F42" s="49" t="s">
        <v>271</v>
      </c>
      <c r="G42" s="49" t="s">
        <v>272</v>
      </c>
      <c r="H42" s="49" t="s">
        <v>18</v>
      </c>
      <c r="I42" s="49" t="s">
        <v>17</v>
      </c>
      <c r="J42" s="49" t="s">
        <v>273</v>
      </c>
      <c r="K42" s="49" t="s">
        <v>274</v>
      </c>
      <c r="L42" s="49" t="s">
        <v>21</v>
      </c>
      <c r="M42" s="49" t="s">
        <v>275</v>
      </c>
      <c r="N42" s="49" t="s">
        <v>26</v>
      </c>
      <c r="O42" s="49" t="s">
        <v>276</v>
      </c>
      <c r="P42" s="49" t="s">
        <v>277</v>
      </c>
      <c r="Q42" s="49" t="s">
        <v>278</v>
      </c>
      <c r="R42" s="50" t="s">
        <v>279</v>
      </c>
      <c r="S42" s="49" t="s">
        <v>104</v>
      </c>
      <c r="T42" s="49" t="s">
        <v>10</v>
      </c>
      <c r="U42" s="49" t="s">
        <v>271</v>
      </c>
      <c r="V42" s="49" t="s">
        <v>272</v>
      </c>
      <c r="W42" s="49" t="s">
        <v>18</v>
      </c>
      <c r="X42" s="49" t="s">
        <v>17</v>
      </c>
      <c r="Y42" s="49" t="s">
        <v>273</v>
      </c>
      <c r="Z42" s="49" t="s">
        <v>274</v>
      </c>
      <c r="AA42" s="49" t="s">
        <v>21</v>
      </c>
      <c r="AB42" s="49" t="s">
        <v>275</v>
      </c>
      <c r="AC42" s="49" t="s">
        <v>26</v>
      </c>
      <c r="AD42" s="49" t="s">
        <v>276</v>
      </c>
      <c r="AE42" s="49" t="s">
        <v>277</v>
      </c>
      <c r="AF42" s="49" t="s">
        <v>278</v>
      </c>
      <c r="AG42" s="51" t="s">
        <v>279</v>
      </c>
      <c r="AH42" s="201"/>
      <c r="AI42" s="201"/>
    </row>
    <row r="43" spans="1:35" s="61" customFormat="1" ht="11.25" x14ac:dyDescent="0.2">
      <c r="A43" s="52">
        <v>1</v>
      </c>
      <c r="B43" s="53" t="s">
        <v>42</v>
      </c>
      <c r="C43" s="54">
        <v>4.75</v>
      </c>
      <c r="D43" s="55">
        <f>$H$6</f>
        <v>4</v>
      </c>
      <c r="E43" s="55">
        <v>3</v>
      </c>
      <c r="F43" s="55">
        <v>2</v>
      </c>
      <c r="G43" s="55">
        <f>$H$11</f>
        <v>1</v>
      </c>
      <c r="H43" s="55">
        <f>$H$7</f>
        <v>2</v>
      </c>
      <c r="I43" s="55">
        <f>$H$10</f>
        <v>1</v>
      </c>
      <c r="J43" s="55">
        <f>$H$14</f>
        <v>4</v>
      </c>
      <c r="K43" s="55">
        <f>$H$15</f>
        <v>1</v>
      </c>
      <c r="L43" s="55">
        <f>$H$17</f>
        <v>2</v>
      </c>
      <c r="M43" s="55">
        <v>4</v>
      </c>
      <c r="N43" s="55">
        <f>$H$16</f>
        <v>1</v>
      </c>
      <c r="O43" s="55">
        <f>$H$12</f>
        <v>2</v>
      </c>
      <c r="P43" s="55">
        <f>$H$13</f>
        <v>1</v>
      </c>
      <c r="Q43" s="55">
        <f t="shared" ref="Q43:Q52" si="0">$H$19</f>
        <v>0</v>
      </c>
      <c r="R43" s="56">
        <f t="shared" ref="R43:R52" si="1">SUM(C43:Q43)</f>
        <v>32.75</v>
      </c>
      <c r="S43" s="57">
        <f>$J$6</f>
        <v>4</v>
      </c>
      <c r="T43" s="57">
        <v>2</v>
      </c>
      <c r="U43" s="57">
        <v>3</v>
      </c>
      <c r="V43" s="57">
        <f>$J$11</f>
        <v>1</v>
      </c>
      <c r="W43" s="57">
        <f>$J$7</f>
        <v>2</v>
      </c>
      <c r="X43" s="57">
        <f>$J$10</f>
        <v>2</v>
      </c>
      <c r="Y43" s="57">
        <f>$J$14</f>
        <v>4</v>
      </c>
      <c r="Z43" s="57">
        <f>$J$15</f>
        <v>2</v>
      </c>
      <c r="AA43" s="57">
        <f>$J$17</f>
        <v>1</v>
      </c>
      <c r="AB43" s="57">
        <f>$J$18</f>
        <v>3</v>
      </c>
      <c r="AC43" s="57">
        <f>$J$16</f>
        <v>1</v>
      </c>
      <c r="AD43" s="57">
        <f>$J$12</f>
        <v>2</v>
      </c>
      <c r="AE43" s="57">
        <f>$J$13</f>
        <v>1</v>
      </c>
      <c r="AF43" s="55">
        <f t="shared" ref="AF43:AF52" si="2">$H$19</f>
        <v>0</v>
      </c>
      <c r="AG43" s="58">
        <f>SUM(S43:AF43)+C43</f>
        <v>32.75</v>
      </c>
      <c r="AH43" s="59">
        <f t="shared" ref="AH43:AH70" si="3">AG43+R43</f>
        <v>65.5</v>
      </c>
      <c r="AI43" s="60">
        <v>0</v>
      </c>
    </row>
    <row r="44" spans="1:35" s="61" customFormat="1" ht="11.25" x14ac:dyDescent="0.2">
      <c r="A44" s="52">
        <v>2</v>
      </c>
      <c r="B44" s="53" t="s">
        <v>43</v>
      </c>
      <c r="C44" s="54">
        <v>4.75</v>
      </c>
      <c r="D44" s="55">
        <f t="shared" ref="D44:D52" si="4">$H$6</f>
        <v>4</v>
      </c>
      <c r="E44" s="55">
        <v>3</v>
      </c>
      <c r="F44" s="55">
        <v>2</v>
      </c>
      <c r="G44" s="55">
        <f t="shared" ref="G44:G52" si="5">$H$11</f>
        <v>1</v>
      </c>
      <c r="H44" s="55">
        <f t="shared" ref="H44:H52" si="6">$H$7</f>
        <v>2</v>
      </c>
      <c r="I44" s="55">
        <f t="shared" ref="I44:I52" si="7">$H$10</f>
        <v>1</v>
      </c>
      <c r="J44" s="55">
        <f t="shared" ref="J44:J52" si="8">$H$14</f>
        <v>4</v>
      </c>
      <c r="K44" s="55">
        <f t="shared" ref="K44:K52" si="9">$H$15</f>
        <v>1</v>
      </c>
      <c r="L44" s="55">
        <f t="shared" ref="L44:L52" si="10">$H$17</f>
        <v>2</v>
      </c>
      <c r="M44" s="55">
        <v>4</v>
      </c>
      <c r="N44" s="55">
        <f t="shared" ref="N44:N52" si="11">$H$16</f>
        <v>1</v>
      </c>
      <c r="O44" s="55">
        <f t="shared" ref="O44:O52" si="12">$H$12</f>
        <v>2</v>
      </c>
      <c r="P44" s="55">
        <f t="shared" ref="P44:P52" si="13">$H$13</f>
        <v>1</v>
      </c>
      <c r="Q44" s="55">
        <f t="shared" si="0"/>
        <v>0</v>
      </c>
      <c r="R44" s="56">
        <f t="shared" si="1"/>
        <v>32.75</v>
      </c>
      <c r="S44" s="57">
        <f t="shared" ref="S44:S52" si="14">$J$6</f>
        <v>4</v>
      </c>
      <c r="T44" s="57">
        <v>2</v>
      </c>
      <c r="U44" s="57">
        <v>3</v>
      </c>
      <c r="V44" s="57">
        <f t="shared" ref="V44:V52" si="15">$J$11</f>
        <v>1</v>
      </c>
      <c r="W44" s="57">
        <f t="shared" ref="W44:W52" si="16">$J$7</f>
        <v>2</v>
      </c>
      <c r="X44" s="57">
        <f t="shared" ref="X44:X52" si="17">$J$10</f>
        <v>2</v>
      </c>
      <c r="Y44" s="57">
        <f t="shared" ref="Y44:Y52" si="18">$J$14</f>
        <v>4</v>
      </c>
      <c r="Z44" s="57">
        <f t="shared" ref="Z44:Z52" si="19">$J$15</f>
        <v>2</v>
      </c>
      <c r="AA44" s="57">
        <f t="shared" ref="AA44:AA52" si="20">$J$17</f>
        <v>1</v>
      </c>
      <c r="AB44" s="57">
        <f t="shared" ref="AB44:AB52" si="21">$J$18</f>
        <v>3</v>
      </c>
      <c r="AC44" s="57">
        <f t="shared" ref="AC44:AC52" si="22">$J$16</f>
        <v>1</v>
      </c>
      <c r="AD44" s="57">
        <f t="shared" ref="AD44:AD52" si="23">$J$12</f>
        <v>2</v>
      </c>
      <c r="AE44" s="57">
        <f t="shared" ref="AE44:AE52" si="24">$J$13</f>
        <v>1</v>
      </c>
      <c r="AF44" s="55">
        <f t="shared" si="2"/>
        <v>0</v>
      </c>
      <c r="AG44" s="58">
        <f t="shared" ref="AG44:AG52" si="25">SUM(S44:AF44)+C44</f>
        <v>32.75</v>
      </c>
      <c r="AH44" s="59">
        <f t="shared" si="3"/>
        <v>65.5</v>
      </c>
      <c r="AI44" s="60">
        <v>0</v>
      </c>
    </row>
    <row r="45" spans="1:35" s="61" customFormat="1" ht="11.25" x14ac:dyDescent="0.2">
      <c r="A45" s="52">
        <v>3</v>
      </c>
      <c r="B45" s="53" t="s">
        <v>47</v>
      </c>
      <c r="C45" s="54">
        <v>4.75</v>
      </c>
      <c r="D45" s="55">
        <f t="shared" si="4"/>
        <v>4</v>
      </c>
      <c r="E45" s="55">
        <v>3</v>
      </c>
      <c r="F45" s="55">
        <v>2</v>
      </c>
      <c r="G45" s="55">
        <f t="shared" si="5"/>
        <v>1</v>
      </c>
      <c r="H45" s="55">
        <f t="shared" si="6"/>
        <v>2</v>
      </c>
      <c r="I45" s="55">
        <f t="shared" si="7"/>
        <v>1</v>
      </c>
      <c r="J45" s="55">
        <f t="shared" si="8"/>
        <v>4</v>
      </c>
      <c r="K45" s="55">
        <f t="shared" si="9"/>
        <v>1</v>
      </c>
      <c r="L45" s="55">
        <f t="shared" si="10"/>
        <v>2</v>
      </c>
      <c r="M45" s="55">
        <v>4</v>
      </c>
      <c r="N45" s="55">
        <f t="shared" si="11"/>
        <v>1</v>
      </c>
      <c r="O45" s="55">
        <f t="shared" si="12"/>
        <v>2</v>
      </c>
      <c r="P45" s="55">
        <f t="shared" si="13"/>
        <v>1</v>
      </c>
      <c r="Q45" s="55">
        <f t="shared" si="0"/>
        <v>0</v>
      </c>
      <c r="R45" s="56">
        <f t="shared" si="1"/>
        <v>32.75</v>
      </c>
      <c r="S45" s="57">
        <f t="shared" si="14"/>
        <v>4</v>
      </c>
      <c r="T45" s="57">
        <v>2</v>
      </c>
      <c r="U45" s="57">
        <v>3</v>
      </c>
      <c r="V45" s="57">
        <f t="shared" si="15"/>
        <v>1</v>
      </c>
      <c r="W45" s="57">
        <f t="shared" si="16"/>
        <v>2</v>
      </c>
      <c r="X45" s="57">
        <f t="shared" si="17"/>
        <v>2</v>
      </c>
      <c r="Y45" s="57">
        <f t="shared" si="18"/>
        <v>4</v>
      </c>
      <c r="Z45" s="57">
        <f t="shared" si="19"/>
        <v>2</v>
      </c>
      <c r="AA45" s="57">
        <f t="shared" si="20"/>
        <v>1</v>
      </c>
      <c r="AB45" s="57">
        <f t="shared" si="21"/>
        <v>3</v>
      </c>
      <c r="AC45" s="57">
        <f t="shared" si="22"/>
        <v>1</v>
      </c>
      <c r="AD45" s="57">
        <f t="shared" si="23"/>
        <v>2</v>
      </c>
      <c r="AE45" s="57">
        <f t="shared" si="24"/>
        <v>1</v>
      </c>
      <c r="AF45" s="55">
        <f t="shared" si="2"/>
        <v>0</v>
      </c>
      <c r="AG45" s="58">
        <f t="shared" si="25"/>
        <v>32.75</v>
      </c>
      <c r="AH45" s="59">
        <f t="shared" si="3"/>
        <v>65.5</v>
      </c>
      <c r="AI45" s="60">
        <v>0</v>
      </c>
    </row>
    <row r="46" spans="1:35" s="61" customFormat="1" ht="11.25" x14ac:dyDescent="0.2">
      <c r="A46" s="52">
        <v>4</v>
      </c>
      <c r="B46" s="53" t="s">
        <v>48</v>
      </c>
      <c r="C46" s="54">
        <v>4.75</v>
      </c>
      <c r="D46" s="55">
        <f t="shared" si="4"/>
        <v>4</v>
      </c>
      <c r="E46" s="55">
        <v>3</v>
      </c>
      <c r="F46" s="55">
        <v>2</v>
      </c>
      <c r="G46" s="55">
        <f t="shared" si="5"/>
        <v>1</v>
      </c>
      <c r="H46" s="55">
        <f t="shared" si="6"/>
        <v>2</v>
      </c>
      <c r="I46" s="55">
        <f t="shared" si="7"/>
        <v>1</v>
      </c>
      <c r="J46" s="55">
        <f t="shared" si="8"/>
        <v>4</v>
      </c>
      <c r="K46" s="55">
        <f t="shared" si="9"/>
        <v>1</v>
      </c>
      <c r="L46" s="55">
        <f t="shared" si="10"/>
        <v>2</v>
      </c>
      <c r="M46" s="55">
        <v>4</v>
      </c>
      <c r="N46" s="55">
        <f t="shared" si="11"/>
        <v>1</v>
      </c>
      <c r="O46" s="55">
        <f t="shared" si="12"/>
        <v>2</v>
      </c>
      <c r="P46" s="55">
        <f t="shared" si="13"/>
        <v>1</v>
      </c>
      <c r="Q46" s="55">
        <f t="shared" si="0"/>
        <v>0</v>
      </c>
      <c r="R46" s="56">
        <f t="shared" si="1"/>
        <v>32.75</v>
      </c>
      <c r="S46" s="57">
        <f t="shared" si="14"/>
        <v>4</v>
      </c>
      <c r="T46" s="57">
        <v>2</v>
      </c>
      <c r="U46" s="57">
        <v>3</v>
      </c>
      <c r="V46" s="57">
        <f t="shared" si="15"/>
        <v>1</v>
      </c>
      <c r="W46" s="57">
        <f t="shared" si="16"/>
        <v>2</v>
      </c>
      <c r="X46" s="57">
        <f t="shared" si="17"/>
        <v>2</v>
      </c>
      <c r="Y46" s="57">
        <f t="shared" si="18"/>
        <v>4</v>
      </c>
      <c r="Z46" s="57">
        <f t="shared" si="19"/>
        <v>2</v>
      </c>
      <c r="AA46" s="57">
        <f t="shared" si="20"/>
        <v>1</v>
      </c>
      <c r="AB46" s="57">
        <f t="shared" si="21"/>
        <v>3</v>
      </c>
      <c r="AC46" s="57">
        <f t="shared" si="22"/>
        <v>1</v>
      </c>
      <c r="AD46" s="57">
        <f t="shared" si="23"/>
        <v>2</v>
      </c>
      <c r="AE46" s="57">
        <f t="shared" si="24"/>
        <v>1</v>
      </c>
      <c r="AF46" s="55">
        <f t="shared" si="2"/>
        <v>0</v>
      </c>
      <c r="AG46" s="58">
        <f t="shared" si="25"/>
        <v>32.75</v>
      </c>
      <c r="AH46" s="59">
        <f t="shared" si="3"/>
        <v>65.5</v>
      </c>
      <c r="AI46" s="60">
        <v>0</v>
      </c>
    </row>
    <row r="47" spans="1:35" s="61" customFormat="1" ht="11.25" x14ac:dyDescent="0.2">
      <c r="A47" s="52">
        <v>5</v>
      </c>
      <c r="B47" s="53" t="s">
        <v>49</v>
      </c>
      <c r="C47" s="54">
        <v>4.75</v>
      </c>
      <c r="D47" s="55">
        <f t="shared" si="4"/>
        <v>4</v>
      </c>
      <c r="E47" s="55">
        <v>3</v>
      </c>
      <c r="F47" s="55">
        <v>2</v>
      </c>
      <c r="G47" s="55">
        <f t="shared" si="5"/>
        <v>1</v>
      </c>
      <c r="H47" s="55">
        <f t="shared" si="6"/>
        <v>2</v>
      </c>
      <c r="I47" s="55">
        <f t="shared" si="7"/>
        <v>1</v>
      </c>
      <c r="J47" s="55">
        <f t="shared" si="8"/>
        <v>4</v>
      </c>
      <c r="K47" s="55">
        <f t="shared" si="9"/>
        <v>1</v>
      </c>
      <c r="L47" s="55">
        <f t="shared" si="10"/>
        <v>2</v>
      </c>
      <c r="M47" s="55">
        <v>4</v>
      </c>
      <c r="N47" s="55">
        <f t="shared" si="11"/>
        <v>1</v>
      </c>
      <c r="O47" s="55">
        <f t="shared" si="12"/>
        <v>2</v>
      </c>
      <c r="P47" s="55">
        <f t="shared" si="13"/>
        <v>1</v>
      </c>
      <c r="Q47" s="55">
        <f t="shared" si="0"/>
        <v>0</v>
      </c>
      <c r="R47" s="56">
        <f t="shared" si="1"/>
        <v>32.75</v>
      </c>
      <c r="S47" s="57">
        <f t="shared" si="14"/>
        <v>4</v>
      </c>
      <c r="T47" s="57">
        <v>2</v>
      </c>
      <c r="U47" s="57">
        <v>3</v>
      </c>
      <c r="V47" s="57">
        <f t="shared" si="15"/>
        <v>1</v>
      </c>
      <c r="W47" s="57">
        <f t="shared" si="16"/>
        <v>2</v>
      </c>
      <c r="X47" s="57">
        <f t="shared" si="17"/>
        <v>2</v>
      </c>
      <c r="Y47" s="57">
        <f t="shared" si="18"/>
        <v>4</v>
      </c>
      <c r="Z47" s="57">
        <f t="shared" si="19"/>
        <v>2</v>
      </c>
      <c r="AA47" s="57">
        <f t="shared" si="20"/>
        <v>1</v>
      </c>
      <c r="AB47" s="57">
        <f t="shared" si="21"/>
        <v>3</v>
      </c>
      <c r="AC47" s="57">
        <f t="shared" si="22"/>
        <v>1</v>
      </c>
      <c r="AD47" s="57">
        <f t="shared" si="23"/>
        <v>2</v>
      </c>
      <c r="AE47" s="57">
        <f t="shared" si="24"/>
        <v>1</v>
      </c>
      <c r="AF47" s="55">
        <f t="shared" si="2"/>
        <v>0</v>
      </c>
      <c r="AG47" s="58">
        <f t="shared" si="25"/>
        <v>32.75</v>
      </c>
      <c r="AH47" s="59">
        <f t="shared" si="3"/>
        <v>65.5</v>
      </c>
      <c r="AI47" s="60">
        <v>0</v>
      </c>
    </row>
    <row r="48" spans="1:35" s="61" customFormat="1" ht="11.25" x14ac:dyDescent="0.2">
      <c r="A48" s="52">
        <v>6</v>
      </c>
      <c r="B48" s="53" t="s">
        <v>50</v>
      </c>
      <c r="C48" s="54">
        <v>4.75</v>
      </c>
      <c r="D48" s="55">
        <f t="shared" si="4"/>
        <v>4</v>
      </c>
      <c r="E48" s="55">
        <v>3</v>
      </c>
      <c r="F48" s="55">
        <v>2</v>
      </c>
      <c r="G48" s="55">
        <f t="shared" si="5"/>
        <v>1</v>
      </c>
      <c r="H48" s="55">
        <f t="shared" si="6"/>
        <v>2</v>
      </c>
      <c r="I48" s="55">
        <f t="shared" si="7"/>
        <v>1</v>
      </c>
      <c r="J48" s="55">
        <f t="shared" si="8"/>
        <v>4</v>
      </c>
      <c r="K48" s="55">
        <f t="shared" si="9"/>
        <v>1</v>
      </c>
      <c r="L48" s="55">
        <f t="shared" si="10"/>
        <v>2</v>
      </c>
      <c r="M48" s="55">
        <v>4</v>
      </c>
      <c r="N48" s="55">
        <f t="shared" si="11"/>
        <v>1</v>
      </c>
      <c r="O48" s="55">
        <f t="shared" si="12"/>
        <v>2</v>
      </c>
      <c r="P48" s="55">
        <f t="shared" si="13"/>
        <v>1</v>
      </c>
      <c r="Q48" s="55">
        <f t="shared" si="0"/>
        <v>0</v>
      </c>
      <c r="R48" s="56">
        <f t="shared" si="1"/>
        <v>32.75</v>
      </c>
      <c r="S48" s="57">
        <f t="shared" si="14"/>
        <v>4</v>
      </c>
      <c r="T48" s="57">
        <v>2</v>
      </c>
      <c r="U48" s="57">
        <v>3</v>
      </c>
      <c r="V48" s="57">
        <f t="shared" si="15"/>
        <v>1</v>
      </c>
      <c r="W48" s="57">
        <f t="shared" si="16"/>
        <v>2</v>
      </c>
      <c r="X48" s="57">
        <f t="shared" si="17"/>
        <v>2</v>
      </c>
      <c r="Y48" s="57">
        <f t="shared" si="18"/>
        <v>4</v>
      </c>
      <c r="Z48" s="57">
        <f t="shared" si="19"/>
        <v>2</v>
      </c>
      <c r="AA48" s="57">
        <f t="shared" si="20"/>
        <v>1</v>
      </c>
      <c r="AB48" s="57">
        <f t="shared" si="21"/>
        <v>3</v>
      </c>
      <c r="AC48" s="57">
        <f t="shared" si="22"/>
        <v>1</v>
      </c>
      <c r="AD48" s="57">
        <f t="shared" si="23"/>
        <v>2</v>
      </c>
      <c r="AE48" s="57">
        <f t="shared" si="24"/>
        <v>1</v>
      </c>
      <c r="AF48" s="55">
        <f t="shared" si="2"/>
        <v>0</v>
      </c>
      <c r="AG48" s="58">
        <f t="shared" si="25"/>
        <v>32.75</v>
      </c>
      <c r="AH48" s="59">
        <f t="shared" si="3"/>
        <v>65.5</v>
      </c>
      <c r="AI48" s="60">
        <v>0</v>
      </c>
    </row>
    <row r="49" spans="1:35" s="61" customFormat="1" ht="11.25" x14ac:dyDescent="0.2">
      <c r="A49" s="52">
        <v>7</v>
      </c>
      <c r="B49" s="53" t="s">
        <v>51</v>
      </c>
      <c r="C49" s="54">
        <v>4.75</v>
      </c>
      <c r="D49" s="55">
        <f t="shared" si="4"/>
        <v>4</v>
      </c>
      <c r="E49" s="55">
        <v>3</v>
      </c>
      <c r="F49" s="55">
        <v>2</v>
      </c>
      <c r="G49" s="55">
        <f t="shared" si="5"/>
        <v>1</v>
      </c>
      <c r="H49" s="55">
        <f t="shared" si="6"/>
        <v>2</v>
      </c>
      <c r="I49" s="55">
        <f t="shared" si="7"/>
        <v>1</v>
      </c>
      <c r="J49" s="55">
        <f t="shared" si="8"/>
        <v>4</v>
      </c>
      <c r="K49" s="55">
        <f t="shared" si="9"/>
        <v>1</v>
      </c>
      <c r="L49" s="55">
        <f t="shared" si="10"/>
        <v>2</v>
      </c>
      <c r="M49" s="55">
        <v>4</v>
      </c>
      <c r="N49" s="55">
        <f t="shared" si="11"/>
        <v>1</v>
      </c>
      <c r="O49" s="55">
        <f t="shared" si="12"/>
        <v>2</v>
      </c>
      <c r="P49" s="55">
        <f t="shared" si="13"/>
        <v>1</v>
      </c>
      <c r="Q49" s="55">
        <f t="shared" si="0"/>
        <v>0</v>
      </c>
      <c r="R49" s="56">
        <f t="shared" si="1"/>
        <v>32.75</v>
      </c>
      <c r="S49" s="57">
        <f t="shared" si="14"/>
        <v>4</v>
      </c>
      <c r="T49" s="57">
        <v>2</v>
      </c>
      <c r="U49" s="57">
        <v>3</v>
      </c>
      <c r="V49" s="57">
        <f t="shared" si="15"/>
        <v>1</v>
      </c>
      <c r="W49" s="57">
        <f t="shared" si="16"/>
        <v>2</v>
      </c>
      <c r="X49" s="57">
        <f t="shared" si="17"/>
        <v>2</v>
      </c>
      <c r="Y49" s="57">
        <f t="shared" si="18"/>
        <v>4</v>
      </c>
      <c r="Z49" s="57">
        <f t="shared" si="19"/>
        <v>2</v>
      </c>
      <c r="AA49" s="57">
        <f t="shared" si="20"/>
        <v>1</v>
      </c>
      <c r="AB49" s="57">
        <f t="shared" si="21"/>
        <v>3</v>
      </c>
      <c r="AC49" s="57">
        <f t="shared" si="22"/>
        <v>1</v>
      </c>
      <c r="AD49" s="57">
        <f t="shared" si="23"/>
        <v>2</v>
      </c>
      <c r="AE49" s="57">
        <f t="shared" si="24"/>
        <v>1</v>
      </c>
      <c r="AF49" s="55">
        <f t="shared" si="2"/>
        <v>0</v>
      </c>
      <c r="AG49" s="58">
        <f t="shared" si="25"/>
        <v>32.75</v>
      </c>
      <c r="AH49" s="59">
        <f t="shared" si="3"/>
        <v>65.5</v>
      </c>
      <c r="AI49" s="60">
        <v>0</v>
      </c>
    </row>
    <row r="50" spans="1:35" s="61" customFormat="1" ht="11.25" x14ac:dyDescent="0.2">
      <c r="A50" s="52">
        <v>8</v>
      </c>
      <c r="B50" s="53" t="s">
        <v>52</v>
      </c>
      <c r="C50" s="54">
        <v>4.75</v>
      </c>
      <c r="D50" s="55">
        <f t="shared" si="4"/>
        <v>4</v>
      </c>
      <c r="E50" s="55">
        <v>3</v>
      </c>
      <c r="F50" s="55">
        <v>2</v>
      </c>
      <c r="G50" s="55">
        <f t="shared" si="5"/>
        <v>1</v>
      </c>
      <c r="H50" s="55">
        <f t="shared" si="6"/>
        <v>2</v>
      </c>
      <c r="I50" s="55">
        <f t="shared" si="7"/>
        <v>1</v>
      </c>
      <c r="J50" s="55">
        <f t="shared" si="8"/>
        <v>4</v>
      </c>
      <c r="K50" s="55">
        <f t="shared" si="9"/>
        <v>1</v>
      </c>
      <c r="L50" s="55">
        <f t="shared" si="10"/>
        <v>2</v>
      </c>
      <c r="M50" s="55">
        <v>4</v>
      </c>
      <c r="N50" s="55">
        <f t="shared" si="11"/>
        <v>1</v>
      </c>
      <c r="O50" s="55">
        <f t="shared" si="12"/>
        <v>2</v>
      </c>
      <c r="P50" s="55">
        <f t="shared" si="13"/>
        <v>1</v>
      </c>
      <c r="Q50" s="55">
        <f t="shared" si="0"/>
        <v>0</v>
      </c>
      <c r="R50" s="56">
        <f t="shared" si="1"/>
        <v>32.75</v>
      </c>
      <c r="S50" s="57">
        <f t="shared" si="14"/>
        <v>4</v>
      </c>
      <c r="T50" s="57">
        <v>2</v>
      </c>
      <c r="U50" s="57">
        <v>3</v>
      </c>
      <c r="V50" s="57">
        <f t="shared" si="15"/>
        <v>1</v>
      </c>
      <c r="W50" s="57">
        <f t="shared" si="16"/>
        <v>2</v>
      </c>
      <c r="X50" s="57">
        <f t="shared" si="17"/>
        <v>2</v>
      </c>
      <c r="Y50" s="57">
        <f t="shared" si="18"/>
        <v>4</v>
      </c>
      <c r="Z50" s="57">
        <f t="shared" si="19"/>
        <v>2</v>
      </c>
      <c r="AA50" s="57">
        <f t="shared" si="20"/>
        <v>1</v>
      </c>
      <c r="AB50" s="57">
        <f t="shared" si="21"/>
        <v>3</v>
      </c>
      <c r="AC50" s="57">
        <f t="shared" si="22"/>
        <v>1</v>
      </c>
      <c r="AD50" s="57">
        <f t="shared" si="23"/>
        <v>2</v>
      </c>
      <c r="AE50" s="57">
        <f t="shared" si="24"/>
        <v>1</v>
      </c>
      <c r="AF50" s="55">
        <f t="shared" si="2"/>
        <v>0</v>
      </c>
      <c r="AG50" s="58">
        <f t="shared" si="25"/>
        <v>32.75</v>
      </c>
      <c r="AH50" s="59">
        <f t="shared" si="3"/>
        <v>65.5</v>
      </c>
      <c r="AI50" s="60">
        <v>0</v>
      </c>
    </row>
    <row r="51" spans="1:35" s="61" customFormat="1" ht="11.25" x14ac:dyDescent="0.2">
      <c r="A51" s="52">
        <v>9</v>
      </c>
      <c r="B51" s="53" t="s">
        <v>53</v>
      </c>
      <c r="C51" s="54">
        <v>4.75</v>
      </c>
      <c r="D51" s="55">
        <f t="shared" si="4"/>
        <v>4</v>
      </c>
      <c r="E51" s="55">
        <v>3</v>
      </c>
      <c r="F51" s="55">
        <v>2</v>
      </c>
      <c r="G51" s="55">
        <f t="shared" si="5"/>
        <v>1</v>
      </c>
      <c r="H51" s="55">
        <f t="shared" si="6"/>
        <v>2</v>
      </c>
      <c r="I51" s="55">
        <f t="shared" si="7"/>
        <v>1</v>
      </c>
      <c r="J51" s="55">
        <f t="shared" si="8"/>
        <v>4</v>
      </c>
      <c r="K51" s="55">
        <f t="shared" si="9"/>
        <v>1</v>
      </c>
      <c r="L51" s="55">
        <f t="shared" si="10"/>
        <v>2</v>
      </c>
      <c r="M51" s="55">
        <v>4</v>
      </c>
      <c r="N51" s="55">
        <f t="shared" si="11"/>
        <v>1</v>
      </c>
      <c r="O51" s="55">
        <f t="shared" si="12"/>
        <v>2</v>
      </c>
      <c r="P51" s="55">
        <f t="shared" si="13"/>
        <v>1</v>
      </c>
      <c r="Q51" s="55">
        <f t="shared" si="0"/>
        <v>0</v>
      </c>
      <c r="R51" s="56">
        <f t="shared" si="1"/>
        <v>32.75</v>
      </c>
      <c r="S51" s="57">
        <f t="shared" si="14"/>
        <v>4</v>
      </c>
      <c r="T51" s="57">
        <v>2</v>
      </c>
      <c r="U51" s="57">
        <v>3</v>
      </c>
      <c r="V51" s="57">
        <f t="shared" si="15"/>
        <v>1</v>
      </c>
      <c r="W51" s="57">
        <f t="shared" si="16"/>
        <v>2</v>
      </c>
      <c r="X51" s="57">
        <f t="shared" si="17"/>
        <v>2</v>
      </c>
      <c r="Y51" s="57">
        <f t="shared" si="18"/>
        <v>4</v>
      </c>
      <c r="Z51" s="57">
        <f t="shared" si="19"/>
        <v>2</v>
      </c>
      <c r="AA51" s="57">
        <f t="shared" si="20"/>
        <v>1</v>
      </c>
      <c r="AB51" s="57">
        <f t="shared" si="21"/>
        <v>3</v>
      </c>
      <c r="AC51" s="57">
        <f t="shared" si="22"/>
        <v>1</v>
      </c>
      <c r="AD51" s="57">
        <f t="shared" si="23"/>
        <v>2</v>
      </c>
      <c r="AE51" s="57">
        <f t="shared" si="24"/>
        <v>1</v>
      </c>
      <c r="AF51" s="55">
        <f t="shared" si="2"/>
        <v>0</v>
      </c>
      <c r="AG51" s="58">
        <f t="shared" si="25"/>
        <v>32.75</v>
      </c>
      <c r="AH51" s="59">
        <f t="shared" si="3"/>
        <v>65.5</v>
      </c>
      <c r="AI51" s="60">
        <v>0</v>
      </c>
    </row>
    <row r="52" spans="1:35" s="61" customFormat="1" ht="11.25" x14ac:dyDescent="0.2">
      <c r="A52" s="52">
        <v>10</v>
      </c>
      <c r="B52" s="53" t="s">
        <v>54</v>
      </c>
      <c r="C52" s="54">
        <v>4.75</v>
      </c>
      <c r="D52" s="55">
        <f t="shared" si="4"/>
        <v>4</v>
      </c>
      <c r="E52" s="55">
        <v>3</v>
      </c>
      <c r="F52" s="55">
        <v>2</v>
      </c>
      <c r="G52" s="55">
        <f t="shared" si="5"/>
        <v>1</v>
      </c>
      <c r="H52" s="55">
        <f t="shared" si="6"/>
        <v>2</v>
      </c>
      <c r="I52" s="55">
        <f t="shared" si="7"/>
        <v>1</v>
      </c>
      <c r="J52" s="55">
        <f t="shared" si="8"/>
        <v>4</v>
      </c>
      <c r="K52" s="55">
        <f t="shared" si="9"/>
        <v>1</v>
      </c>
      <c r="L52" s="55">
        <f t="shared" si="10"/>
        <v>2</v>
      </c>
      <c r="M52" s="55">
        <v>4</v>
      </c>
      <c r="N52" s="55">
        <f t="shared" si="11"/>
        <v>1</v>
      </c>
      <c r="O52" s="55">
        <f t="shared" si="12"/>
        <v>2</v>
      </c>
      <c r="P52" s="55">
        <f t="shared" si="13"/>
        <v>1</v>
      </c>
      <c r="Q52" s="55">
        <f t="shared" si="0"/>
        <v>0</v>
      </c>
      <c r="R52" s="56">
        <f t="shared" si="1"/>
        <v>32.75</v>
      </c>
      <c r="S52" s="57">
        <f t="shared" si="14"/>
        <v>4</v>
      </c>
      <c r="T52" s="57">
        <v>2</v>
      </c>
      <c r="U52" s="57">
        <v>3</v>
      </c>
      <c r="V52" s="57">
        <f t="shared" si="15"/>
        <v>1</v>
      </c>
      <c r="W52" s="57">
        <f t="shared" si="16"/>
        <v>2</v>
      </c>
      <c r="X52" s="57">
        <f t="shared" si="17"/>
        <v>2</v>
      </c>
      <c r="Y52" s="57">
        <f t="shared" si="18"/>
        <v>4</v>
      </c>
      <c r="Z52" s="57">
        <f t="shared" si="19"/>
        <v>2</v>
      </c>
      <c r="AA52" s="57">
        <f t="shared" si="20"/>
        <v>1</v>
      </c>
      <c r="AB52" s="57">
        <f t="shared" si="21"/>
        <v>3</v>
      </c>
      <c r="AC52" s="57">
        <f t="shared" si="22"/>
        <v>1</v>
      </c>
      <c r="AD52" s="57">
        <f t="shared" si="23"/>
        <v>2</v>
      </c>
      <c r="AE52" s="57">
        <f t="shared" si="24"/>
        <v>1</v>
      </c>
      <c r="AF52" s="55">
        <f t="shared" si="2"/>
        <v>0</v>
      </c>
      <c r="AG52" s="58">
        <f t="shared" si="25"/>
        <v>32.75</v>
      </c>
      <c r="AH52" s="59">
        <f t="shared" si="3"/>
        <v>65.5</v>
      </c>
      <c r="AI52" s="60">
        <v>0</v>
      </c>
    </row>
    <row r="53" spans="1:35" s="68" customFormat="1" ht="11.25" x14ac:dyDescent="0.2">
      <c r="A53" s="52">
        <v>11</v>
      </c>
      <c r="B53" s="62" t="s">
        <v>69</v>
      </c>
      <c r="C53" s="54">
        <v>4.75</v>
      </c>
      <c r="D53" s="63">
        <f>$N$6</f>
        <v>5</v>
      </c>
      <c r="E53" s="63">
        <f>$N$9</f>
        <v>2</v>
      </c>
      <c r="F53" s="63">
        <f>$N$9</f>
        <v>2</v>
      </c>
      <c r="G53" s="63">
        <f>$N$11</f>
        <v>2</v>
      </c>
      <c r="H53" s="63">
        <f>$N$7</f>
        <v>2</v>
      </c>
      <c r="I53" s="63">
        <f>$N$10</f>
        <v>1</v>
      </c>
      <c r="J53" s="63">
        <f>$N$14</f>
        <v>5</v>
      </c>
      <c r="K53" s="63">
        <f>$N$15</f>
        <v>1</v>
      </c>
      <c r="L53" s="63">
        <f>$N$17</f>
        <v>1</v>
      </c>
      <c r="M53" s="63">
        <f>$N$18</f>
        <v>3</v>
      </c>
      <c r="N53" s="63">
        <f>$N$16</f>
        <v>1</v>
      </c>
      <c r="O53" s="63">
        <f>$N$12</f>
        <v>2</v>
      </c>
      <c r="P53" s="63">
        <f>$N$13</f>
        <v>1</v>
      </c>
      <c r="Q53" s="63">
        <f>$P$19</f>
        <v>3</v>
      </c>
      <c r="R53" s="64">
        <f>SUM(C53:Q53)</f>
        <v>35.75</v>
      </c>
      <c r="S53" s="65">
        <f>$P$6</f>
        <v>4</v>
      </c>
      <c r="T53" s="65">
        <f>$P$9</f>
        <v>3</v>
      </c>
      <c r="U53" s="65">
        <f>$P$8</f>
        <v>3</v>
      </c>
      <c r="V53" s="65">
        <f>$P$11</f>
        <v>1</v>
      </c>
      <c r="W53" s="65">
        <f>$P$7</f>
        <v>1</v>
      </c>
      <c r="X53" s="65">
        <f>$P$10</f>
        <v>2</v>
      </c>
      <c r="Y53" s="65">
        <f>$P$14</f>
        <v>4</v>
      </c>
      <c r="Z53" s="65">
        <f>$P$15</f>
        <v>1</v>
      </c>
      <c r="AA53" s="65">
        <f>$P$17</f>
        <v>1</v>
      </c>
      <c r="AB53" s="65">
        <f>$P$18</f>
        <v>4</v>
      </c>
      <c r="AC53" s="65">
        <f>$P$16</f>
        <v>1</v>
      </c>
      <c r="AD53" s="65">
        <f>$P$12</f>
        <v>2</v>
      </c>
      <c r="AE53" s="65">
        <f>$P$13</f>
        <v>1</v>
      </c>
      <c r="AF53" s="63">
        <f>$N$19</f>
        <v>3</v>
      </c>
      <c r="AG53" s="66">
        <f>SUM(S53:AF53)+C53</f>
        <v>35.75</v>
      </c>
      <c r="AH53" s="67">
        <f t="shared" si="3"/>
        <v>71.5</v>
      </c>
      <c r="AI53" s="60">
        <v>0</v>
      </c>
    </row>
    <row r="54" spans="1:35" s="68" customFormat="1" ht="11.25" x14ac:dyDescent="0.2">
      <c r="A54" s="52">
        <v>12</v>
      </c>
      <c r="B54" s="62" t="s">
        <v>70</v>
      </c>
      <c r="C54" s="54">
        <v>4.75</v>
      </c>
      <c r="D54" s="63">
        <f t="shared" ref="D54:D61" si="26">$N$6</f>
        <v>5</v>
      </c>
      <c r="E54" s="63">
        <f t="shared" ref="E54:F61" si="27">$N$9</f>
        <v>2</v>
      </c>
      <c r="F54" s="63">
        <f t="shared" si="27"/>
        <v>2</v>
      </c>
      <c r="G54" s="63">
        <f t="shared" ref="G54:G61" si="28">$N$11</f>
        <v>2</v>
      </c>
      <c r="H54" s="63">
        <f t="shared" ref="H54:H61" si="29">$N$7</f>
        <v>2</v>
      </c>
      <c r="I54" s="63">
        <f t="shared" ref="I54:I61" si="30">$N$10</f>
        <v>1</v>
      </c>
      <c r="J54" s="63">
        <f t="shared" ref="J54:J61" si="31">$N$14</f>
        <v>5</v>
      </c>
      <c r="K54" s="63">
        <f t="shared" ref="K54:K61" si="32">$N$15</f>
        <v>1</v>
      </c>
      <c r="L54" s="63">
        <f t="shared" ref="L54:L61" si="33">$N$17</f>
        <v>1</v>
      </c>
      <c r="M54" s="63">
        <f t="shared" ref="M54:M61" si="34">$N$18</f>
        <v>3</v>
      </c>
      <c r="N54" s="63">
        <f t="shared" ref="N54:N61" si="35">$N$16</f>
        <v>1</v>
      </c>
      <c r="O54" s="63">
        <f t="shared" ref="O54:O61" si="36">$N$12</f>
        <v>2</v>
      </c>
      <c r="P54" s="63">
        <f t="shared" ref="P54:P61" si="37">$N$13</f>
        <v>1</v>
      </c>
      <c r="Q54" s="63">
        <f t="shared" ref="Q54:Q61" si="38">$P$19</f>
        <v>3</v>
      </c>
      <c r="R54" s="64">
        <f>SUM(C54:Q54)</f>
        <v>35.75</v>
      </c>
      <c r="S54" s="65">
        <f t="shared" ref="S54:S61" si="39">$P$6</f>
        <v>4</v>
      </c>
      <c r="T54" s="65">
        <f t="shared" ref="T54:T61" si="40">$P$9</f>
        <v>3</v>
      </c>
      <c r="U54" s="65">
        <f t="shared" ref="U54:U61" si="41">$P$8</f>
        <v>3</v>
      </c>
      <c r="V54" s="65">
        <f t="shared" ref="V54:V61" si="42">$P$11</f>
        <v>1</v>
      </c>
      <c r="W54" s="65">
        <f t="shared" ref="W54:W61" si="43">$P$7</f>
        <v>1</v>
      </c>
      <c r="X54" s="65">
        <f t="shared" ref="X54:X61" si="44">$P$10</f>
        <v>2</v>
      </c>
      <c r="Y54" s="65">
        <f t="shared" ref="Y54:Y61" si="45">$P$14</f>
        <v>4</v>
      </c>
      <c r="Z54" s="65">
        <f t="shared" ref="Z54:Z61" si="46">$P$15</f>
        <v>1</v>
      </c>
      <c r="AA54" s="65">
        <f t="shared" ref="AA54:AA61" si="47">$P$17</f>
        <v>1</v>
      </c>
      <c r="AB54" s="65">
        <f t="shared" ref="AB54:AB61" si="48">$P$18</f>
        <v>4</v>
      </c>
      <c r="AC54" s="65">
        <f t="shared" ref="AC54:AC61" si="49">$P$16</f>
        <v>1</v>
      </c>
      <c r="AD54" s="65">
        <f t="shared" ref="AD54:AD61" si="50">$P$12</f>
        <v>2</v>
      </c>
      <c r="AE54" s="65">
        <f t="shared" ref="AE54:AE61" si="51">$P$13</f>
        <v>1</v>
      </c>
      <c r="AF54" s="63">
        <f t="shared" ref="AF54:AF61" si="52">$N$19</f>
        <v>3</v>
      </c>
      <c r="AG54" s="66">
        <f>SUM(S54:AF54)+C54</f>
        <v>35.75</v>
      </c>
      <c r="AH54" s="67">
        <f t="shared" si="3"/>
        <v>71.5</v>
      </c>
      <c r="AI54" s="60">
        <v>0</v>
      </c>
    </row>
    <row r="55" spans="1:35" s="68" customFormat="1" ht="11.25" x14ac:dyDescent="0.2">
      <c r="A55" s="52">
        <v>13</v>
      </c>
      <c r="B55" s="62" t="s">
        <v>71</v>
      </c>
      <c r="C55" s="54">
        <v>4.75</v>
      </c>
      <c r="D55" s="63">
        <f t="shared" si="26"/>
        <v>5</v>
      </c>
      <c r="E55" s="63">
        <f t="shared" si="27"/>
        <v>2</v>
      </c>
      <c r="F55" s="63">
        <f t="shared" si="27"/>
        <v>2</v>
      </c>
      <c r="G55" s="63">
        <f t="shared" si="28"/>
        <v>2</v>
      </c>
      <c r="H55" s="63">
        <f t="shared" si="29"/>
        <v>2</v>
      </c>
      <c r="I55" s="63">
        <f t="shared" si="30"/>
        <v>1</v>
      </c>
      <c r="J55" s="63">
        <f t="shared" si="31"/>
        <v>5</v>
      </c>
      <c r="K55" s="63">
        <f t="shared" si="32"/>
        <v>1</v>
      </c>
      <c r="L55" s="63">
        <f t="shared" si="33"/>
        <v>1</v>
      </c>
      <c r="M55" s="63">
        <f t="shared" si="34"/>
        <v>3</v>
      </c>
      <c r="N55" s="63">
        <f t="shared" si="35"/>
        <v>1</v>
      </c>
      <c r="O55" s="63">
        <f t="shared" si="36"/>
        <v>2</v>
      </c>
      <c r="P55" s="63">
        <f t="shared" si="37"/>
        <v>1</v>
      </c>
      <c r="Q55" s="63">
        <f t="shared" si="38"/>
        <v>3</v>
      </c>
      <c r="R55" s="64">
        <f t="shared" ref="R55:R70" si="53">SUM(C55:Q55)</f>
        <v>35.75</v>
      </c>
      <c r="S55" s="65">
        <f t="shared" si="39"/>
        <v>4</v>
      </c>
      <c r="T55" s="65">
        <f t="shared" si="40"/>
        <v>3</v>
      </c>
      <c r="U55" s="65">
        <f t="shared" si="41"/>
        <v>3</v>
      </c>
      <c r="V55" s="65">
        <f t="shared" si="42"/>
        <v>1</v>
      </c>
      <c r="W55" s="65">
        <f t="shared" si="43"/>
        <v>1</v>
      </c>
      <c r="X55" s="65">
        <f t="shared" si="44"/>
        <v>2</v>
      </c>
      <c r="Y55" s="65">
        <f t="shared" si="45"/>
        <v>4</v>
      </c>
      <c r="Z55" s="65">
        <f t="shared" si="46"/>
        <v>1</v>
      </c>
      <c r="AA55" s="65">
        <f t="shared" si="47"/>
        <v>1</v>
      </c>
      <c r="AB55" s="65">
        <f t="shared" si="48"/>
        <v>4</v>
      </c>
      <c r="AC55" s="65">
        <f t="shared" si="49"/>
        <v>1</v>
      </c>
      <c r="AD55" s="65">
        <f t="shared" si="50"/>
        <v>2</v>
      </c>
      <c r="AE55" s="65">
        <f t="shared" si="51"/>
        <v>1</v>
      </c>
      <c r="AF55" s="63">
        <f t="shared" si="52"/>
        <v>3</v>
      </c>
      <c r="AG55" s="66">
        <f>SUM(S55:AF55)+C55</f>
        <v>35.75</v>
      </c>
      <c r="AH55" s="67">
        <f t="shared" si="3"/>
        <v>71.5</v>
      </c>
      <c r="AI55" s="60">
        <v>0</v>
      </c>
    </row>
    <row r="56" spans="1:35" s="68" customFormat="1" ht="11.25" x14ac:dyDescent="0.2">
      <c r="A56" s="52">
        <v>14</v>
      </c>
      <c r="B56" s="62" t="s">
        <v>72</v>
      </c>
      <c r="C56" s="54">
        <v>4.75</v>
      </c>
      <c r="D56" s="63">
        <f t="shared" si="26"/>
        <v>5</v>
      </c>
      <c r="E56" s="63">
        <f t="shared" si="27"/>
        <v>2</v>
      </c>
      <c r="F56" s="63">
        <f t="shared" si="27"/>
        <v>2</v>
      </c>
      <c r="G56" s="63">
        <f t="shared" si="28"/>
        <v>2</v>
      </c>
      <c r="H56" s="63">
        <f t="shared" si="29"/>
        <v>2</v>
      </c>
      <c r="I56" s="63">
        <f t="shared" si="30"/>
        <v>1</v>
      </c>
      <c r="J56" s="63">
        <f t="shared" si="31"/>
        <v>5</v>
      </c>
      <c r="K56" s="63">
        <f t="shared" si="32"/>
        <v>1</v>
      </c>
      <c r="L56" s="63">
        <f t="shared" si="33"/>
        <v>1</v>
      </c>
      <c r="M56" s="63">
        <f t="shared" si="34"/>
        <v>3</v>
      </c>
      <c r="N56" s="63">
        <f t="shared" si="35"/>
        <v>1</v>
      </c>
      <c r="O56" s="63">
        <f t="shared" si="36"/>
        <v>2</v>
      </c>
      <c r="P56" s="63">
        <f t="shared" si="37"/>
        <v>1</v>
      </c>
      <c r="Q56" s="63">
        <f t="shared" si="38"/>
        <v>3</v>
      </c>
      <c r="R56" s="64">
        <f t="shared" si="53"/>
        <v>35.75</v>
      </c>
      <c r="S56" s="65">
        <f t="shared" si="39"/>
        <v>4</v>
      </c>
      <c r="T56" s="65">
        <f t="shared" si="40"/>
        <v>3</v>
      </c>
      <c r="U56" s="65">
        <f t="shared" si="41"/>
        <v>3</v>
      </c>
      <c r="V56" s="65">
        <f t="shared" si="42"/>
        <v>1</v>
      </c>
      <c r="W56" s="65">
        <f t="shared" si="43"/>
        <v>1</v>
      </c>
      <c r="X56" s="65">
        <f t="shared" si="44"/>
        <v>2</v>
      </c>
      <c r="Y56" s="65">
        <f t="shared" si="45"/>
        <v>4</v>
      </c>
      <c r="Z56" s="65">
        <f t="shared" si="46"/>
        <v>1</v>
      </c>
      <c r="AA56" s="65">
        <f t="shared" si="47"/>
        <v>1</v>
      </c>
      <c r="AB56" s="65">
        <f t="shared" si="48"/>
        <v>4</v>
      </c>
      <c r="AC56" s="65">
        <f t="shared" si="49"/>
        <v>1</v>
      </c>
      <c r="AD56" s="65">
        <f t="shared" si="50"/>
        <v>2</v>
      </c>
      <c r="AE56" s="65">
        <f t="shared" si="51"/>
        <v>1</v>
      </c>
      <c r="AF56" s="63">
        <f t="shared" si="52"/>
        <v>3</v>
      </c>
      <c r="AG56" s="66">
        <f t="shared" ref="AG56:AG62" si="54">SUM(S56:AF56)+C56</f>
        <v>35.75</v>
      </c>
      <c r="AH56" s="67">
        <f t="shared" si="3"/>
        <v>71.5</v>
      </c>
      <c r="AI56" s="60">
        <v>0</v>
      </c>
    </row>
    <row r="57" spans="1:35" s="68" customFormat="1" ht="11.25" x14ac:dyDescent="0.2">
      <c r="A57" s="52">
        <v>15</v>
      </c>
      <c r="B57" s="62" t="s">
        <v>73</v>
      </c>
      <c r="C57" s="54">
        <v>4.75</v>
      </c>
      <c r="D57" s="63">
        <f t="shared" si="26"/>
        <v>5</v>
      </c>
      <c r="E57" s="63">
        <f t="shared" si="27"/>
        <v>2</v>
      </c>
      <c r="F57" s="63">
        <f t="shared" si="27"/>
        <v>2</v>
      </c>
      <c r="G57" s="63">
        <f t="shared" si="28"/>
        <v>2</v>
      </c>
      <c r="H57" s="63">
        <f t="shared" si="29"/>
        <v>2</v>
      </c>
      <c r="I57" s="63">
        <f t="shared" si="30"/>
        <v>1</v>
      </c>
      <c r="J57" s="63">
        <f t="shared" si="31"/>
        <v>5</v>
      </c>
      <c r="K57" s="63">
        <f t="shared" si="32"/>
        <v>1</v>
      </c>
      <c r="L57" s="63">
        <f t="shared" si="33"/>
        <v>1</v>
      </c>
      <c r="M57" s="63">
        <f t="shared" si="34"/>
        <v>3</v>
      </c>
      <c r="N57" s="63">
        <f t="shared" si="35"/>
        <v>1</v>
      </c>
      <c r="O57" s="63">
        <f t="shared" si="36"/>
        <v>2</v>
      </c>
      <c r="P57" s="63">
        <f t="shared" si="37"/>
        <v>1</v>
      </c>
      <c r="Q57" s="63">
        <f t="shared" si="38"/>
        <v>3</v>
      </c>
      <c r="R57" s="64">
        <f t="shared" si="53"/>
        <v>35.75</v>
      </c>
      <c r="S57" s="65">
        <f t="shared" si="39"/>
        <v>4</v>
      </c>
      <c r="T57" s="65">
        <f t="shared" si="40"/>
        <v>3</v>
      </c>
      <c r="U57" s="65">
        <f t="shared" si="41"/>
        <v>3</v>
      </c>
      <c r="V57" s="65">
        <f t="shared" si="42"/>
        <v>1</v>
      </c>
      <c r="W57" s="65">
        <f t="shared" si="43"/>
        <v>1</v>
      </c>
      <c r="X57" s="65">
        <f t="shared" si="44"/>
        <v>2</v>
      </c>
      <c r="Y57" s="65">
        <f t="shared" si="45"/>
        <v>4</v>
      </c>
      <c r="Z57" s="65">
        <f t="shared" si="46"/>
        <v>1</v>
      </c>
      <c r="AA57" s="65">
        <f t="shared" si="47"/>
        <v>1</v>
      </c>
      <c r="AB57" s="65">
        <f t="shared" si="48"/>
        <v>4</v>
      </c>
      <c r="AC57" s="65">
        <f t="shared" si="49"/>
        <v>1</v>
      </c>
      <c r="AD57" s="65">
        <f t="shared" si="50"/>
        <v>2</v>
      </c>
      <c r="AE57" s="65">
        <f t="shared" si="51"/>
        <v>1</v>
      </c>
      <c r="AF57" s="63">
        <f t="shared" si="52"/>
        <v>3</v>
      </c>
      <c r="AG57" s="66">
        <f t="shared" si="54"/>
        <v>35.75</v>
      </c>
      <c r="AH57" s="67">
        <f t="shared" si="3"/>
        <v>71.5</v>
      </c>
      <c r="AI57" s="60">
        <v>0</v>
      </c>
    </row>
    <row r="58" spans="1:35" s="68" customFormat="1" ht="11.25" x14ac:dyDescent="0.2">
      <c r="A58" s="52">
        <v>16</v>
      </c>
      <c r="B58" s="62" t="s">
        <v>74</v>
      </c>
      <c r="C58" s="54">
        <v>4.75</v>
      </c>
      <c r="D58" s="63">
        <f t="shared" si="26"/>
        <v>5</v>
      </c>
      <c r="E58" s="63">
        <f t="shared" si="27"/>
        <v>2</v>
      </c>
      <c r="F58" s="63">
        <f t="shared" si="27"/>
        <v>2</v>
      </c>
      <c r="G58" s="63">
        <f t="shared" si="28"/>
        <v>2</v>
      </c>
      <c r="H58" s="63">
        <f t="shared" si="29"/>
        <v>2</v>
      </c>
      <c r="I58" s="63">
        <f t="shared" si="30"/>
        <v>1</v>
      </c>
      <c r="J58" s="63">
        <f t="shared" si="31"/>
        <v>5</v>
      </c>
      <c r="K58" s="63">
        <f t="shared" si="32"/>
        <v>1</v>
      </c>
      <c r="L58" s="63">
        <f t="shared" si="33"/>
        <v>1</v>
      </c>
      <c r="M58" s="63">
        <f t="shared" si="34"/>
        <v>3</v>
      </c>
      <c r="N58" s="63">
        <f t="shared" si="35"/>
        <v>1</v>
      </c>
      <c r="O58" s="63">
        <f t="shared" si="36"/>
        <v>2</v>
      </c>
      <c r="P58" s="63">
        <f t="shared" si="37"/>
        <v>1</v>
      </c>
      <c r="Q58" s="63">
        <f t="shared" si="38"/>
        <v>3</v>
      </c>
      <c r="R58" s="64">
        <f t="shared" si="53"/>
        <v>35.75</v>
      </c>
      <c r="S58" s="65">
        <f t="shared" si="39"/>
        <v>4</v>
      </c>
      <c r="T58" s="65">
        <f t="shared" si="40"/>
        <v>3</v>
      </c>
      <c r="U58" s="65">
        <f t="shared" si="41"/>
        <v>3</v>
      </c>
      <c r="V58" s="65">
        <f t="shared" si="42"/>
        <v>1</v>
      </c>
      <c r="W58" s="65">
        <f t="shared" si="43"/>
        <v>1</v>
      </c>
      <c r="X58" s="65">
        <f t="shared" si="44"/>
        <v>2</v>
      </c>
      <c r="Y58" s="65">
        <f t="shared" si="45"/>
        <v>4</v>
      </c>
      <c r="Z58" s="65">
        <f t="shared" si="46"/>
        <v>1</v>
      </c>
      <c r="AA58" s="65">
        <f t="shared" si="47"/>
        <v>1</v>
      </c>
      <c r="AB58" s="65">
        <f t="shared" si="48"/>
        <v>4</v>
      </c>
      <c r="AC58" s="65">
        <f t="shared" si="49"/>
        <v>1</v>
      </c>
      <c r="AD58" s="65">
        <f t="shared" si="50"/>
        <v>2</v>
      </c>
      <c r="AE58" s="65">
        <f t="shared" si="51"/>
        <v>1</v>
      </c>
      <c r="AF58" s="63">
        <f t="shared" si="52"/>
        <v>3</v>
      </c>
      <c r="AG58" s="66">
        <f t="shared" si="54"/>
        <v>35.75</v>
      </c>
      <c r="AH58" s="67">
        <f t="shared" si="3"/>
        <v>71.5</v>
      </c>
      <c r="AI58" s="60">
        <v>0</v>
      </c>
    </row>
    <row r="59" spans="1:35" s="68" customFormat="1" ht="11.25" x14ac:dyDescent="0.2">
      <c r="A59" s="52">
        <v>17</v>
      </c>
      <c r="B59" s="62" t="s">
        <v>75</v>
      </c>
      <c r="C59" s="54">
        <v>4.75</v>
      </c>
      <c r="D59" s="63">
        <f t="shared" si="26"/>
        <v>5</v>
      </c>
      <c r="E59" s="63">
        <f t="shared" si="27"/>
        <v>2</v>
      </c>
      <c r="F59" s="63">
        <f t="shared" si="27"/>
        <v>2</v>
      </c>
      <c r="G59" s="63">
        <f t="shared" si="28"/>
        <v>2</v>
      </c>
      <c r="H59" s="63">
        <f t="shared" si="29"/>
        <v>2</v>
      </c>
      <c r="I59" s="63">
        <f t="shared" si="30"/>
        <v>1</v>
      </c>
      <c r="J59" s="63">
        <f t="shared" si="31"/>
        <v>5</v>
      </c>
      <c r="K59" s="63">
        <f t="shared" si="32"/>
        <v>1</v>
      </c>
      <c r="L59" s="63">
        <f t="shared" si="33"/>
        <v>1</v>
      </c>
      <c r="M59" s="63">
        <f t="shared" si="34"/>
        <v>3</v>
      </c>
      <c r="N59" s="63">
        <f t="shared" si="35"/>
        <v>1</v>
      </c>
      <c r="O59" s="63">
        <f t="shared" si="36"/>
        <v>2</v>
      </c>
      <c r="P59" s="63">
        <f t="shared" si="37"/>
        <v>1</v>
      </c>
      <c r="Q59" s="63">
        <f t="shared" si="38"/>
        <v>3</v>
      </c>
      <c r="R59" s="64">
        <f t="shared" si="53"/>
        <v>35.75</v>
      </c>
      <c r="S59" s="65">
        <f t="shared" si="39"/>
        <v>4</v>
      </c>
      <c r="T59" s="65">
        <f t="shared" si="40"/>
        <v>3</v>
      </c>
      <c r="U59" s="65">
        <f t="shared" si="41"/>
        <v>3</v>
      </c>
      <c r="V59" s="65">
        <f t="shared" si="42"/>
        <v>1</v>
      </c>
      <c r="W59" s="65">
        <f t="shared" si="43"/>
        <v>1</v>
      </c>
      <c r="X59" s="65">
        <f t="shared" si="44"/>
        <v>2</v>
      </c>
      <c r="Y59" s="65">
        <f t="shared" si="45"/>
        <v>4</v>
      </c>
      <c r="Z59" s="65">
        <f t="shared" si="46"/>
        <v>1</v>
      </c>
      <c r="AA59" s="65">
        <f t="shared" si="47"/>
        <v>1</v>
      </c>
      <c r="AB59" s="65">
        <f t="shared" si="48"/>
        <v>4</v>
      </c>
      <c r="AC59" s="65">
        <f t="shared" si="49"/>
        <v>1</v>
      </c>
      <c r="AD59" s="65">
        <f t="shared" si="50"/>
        <v>2</v>
      </c>
      <c r="AE59" s="65">
        <f t="shared" si="51"/>
        <v>1</v>
      </c>
      <c r="AF59" s="63">
        <f t="shared" si="52"/>
        <v>3</v>
      </c>
      <c r="AG59" s="66">
        <f t="shared" si="54"/>
        <v>35.75</v>
      </c>
      <c r="AH59" s="67">
        <f t="shared" si="3"/>
        <v>71.5</v>
      </c>
      <c r="AI59" s="60">
        <v>0</v>
      </c>
    </row>
    <row r="60" spans="1:35" s="68" customFormat="1" ht="11.25" x14ac:dyDescent="0.2">
      <c r="A60" s="52">
        <v>18</v>
      </c>
      <c r="B60" s="62" t="s">
        <v>76</v>
      </c>
      <c r="C60" s="54">
        <v>4.75</v>
      </c>
      <c r="D60" s="63">
        <f t="shared" si="26"/>
        <v>5</v>
      </c>
      <c r="E60" s="63">
        <f t="shared" si="27"/>
        <v>2</v>
      </c>
      <c r="F60" s="63">
        <f t="shared" si="27"/>
        <v>2</v>
      </c>
      <c r="G60" s="63">
        <f t="shared" si="28"/>
        <v>2</v>
      </c>
      <c r="H60" s="63">
        <f t="shared" si="29"/>
        <v>2</v>
      </c>
      <c r="I60" s="63">
        <f t="shared" si="30"/>
        <v>1</v>
      </c>
      <c r="J60" s="63">
        <f t="shared" si="31"/>
        <v>5</v>
      </c>
      <c r="K60" s="63">
        <f t="shared" si="32"/>
        <v>1</v>
      </c>
      <c r="L60" s="63">
        <f t="shared" si="33"/>
        <v>1</v>
      </c>
      <c r="M60" s="63">
        <f t="shared" si="34"/>
        <v>3</v>
      </c>
      <c r="N60" s="63">
        <f t="shared" si="35"/>
        <v>1</v>
      </c>
      <c r="O60" s="63">
        <f t="shared" si="36"/>
        <v>2</v>
      </c>
      <c r="P60" s="63">
        <f t="shared" si="37"/>
        <v>1</v>
      </c>
      <c r="Q60" s="63">
        <f t="shared" si="38"/>
        <v>3</v>
      </c>
      <c r="R60" s="64">
        <f t="shared" si="53"/>
        <v>35.75</v>
      </c>
      <c r="S60" s="65">
        <f t="shared" si="39"/>
        <v>4</v>
      </c>
      <c r="T60" s="65">
        <f t="shared" si="40"/>
        <v>3</v>
      </c>
      <c r="U60" s="65">
        <f t="shared" si="41"/>
        <v>3</v>
      </c>
      <c r="V60" s="65">
        <f t="shared" si="42"/>
        <v>1</v>
      </c>
      <c r="W60" s="65">
        <f t="shared" si="43"/>
        <v>1</v>
      </c>
      <c r="X60" s="65">
        <f t="shared" si="44"/>
        <v>2</v>
      </c>
      <c r="Y60" s="65">
        <f t="shared" si="45"/>
        <v>4</v>
      </c>
      <c r="Z60" s="65">
        <f t="shared" si="46"/>
        <v>1</v>
      </c>
      <c r="AA60" s="65">
        <f t="shared" si="47"/>
        <v>1</v>
      </c>
      <c r="AB60" s="65">
        <f t="shared" si="48"/>
        <v>4</v>
      </c>
      <c r="AC60" s="65">
        <f t="shared" si="49"/>
        <v>1</v>
      </c>
      <c r="AD60" s="65">
        <f t="shared" si="50"/>
        <v>2</v>
      </c>
      <c r="AE60" s="65">
        <f t="shared" si="51"/>
        <v>1</v>
      </c>
      <c r="AF60" s="63">
        <f t="shared" si="52"/>
        <v>3</v>
      </c>
      <c r="AG60" s="66">
        <f t="shared" si="54"/>
        <v>35.75</v>
      </c>
      <c r="AH60" s="67">
        <f t="shared" si="3"/>
        <v>71.5</v>
      </c>
      <c r="AI60" s="60">
        <v>0</v>
      </c>
    </row>
    <row r="61" spans="1:35" s="68" customFormat="1" ht="11.25" x14ac:dyDescent="0.2">
      <c r="A61" s="52">
        <v>19</v>
      </c>
      <c r="B61" s="62" t="s">
        <v>77</v>
      </c>
      <c r="C61" s="54">
        <v>4.75</v>
      </c>
      <c r="D61" s="63">
        <f t="shared" si="26"/>
        <v>5</v>
      </c>
      <c r="E61" s="63">
        <f t="shared" si="27"/>
        <v>2</v>
      </c>
      <c r="F61" s="63">
        <f t="shared" si="27"/>
        <v>2</v>
      </c>
      <c r="G61" s="63">
        <f t="shared" si="28"/>
        <v>2</v>
      </c>
      <c r="H61" s="63">
        <f t="shared" si="29"/>
        <v>2</v>
      </c>
      <c r="I61" s="63">
        <f t="shared" si="30"/>
        <v>1</v>
      </c>
      <c r="J61" s="63">
        <f t="shared" si="31"/>
        <v>5</v>
      </c>
      <c r="K61" s="63">
        <f t="shared" si="32"/>
        <v>1</v>
      </c>
      <c r="L61" s="63">
        <f t="shared" si="33"/>
        <v>1</v>
      </c>
      <c r="M61" s="63">
        <f t="shared" si="34"/>
        <v>3</v>
      </c>
      <c r="N61" s="63">
        <f t="shared" si="35"/>
        <v>1</v>
      </c>
      <c r="O61" s="63">
        <f t="shared" si="36"/>
        <v>2</v>
      </c>
      <c r="P61" s="63">
        <f t="shared" si="37"/>
        <v>1</v>
      </c>
      <c r="Q61" s="63">
        <f t="shared" si="38"/>
        <v>3</v>
      </c>
      <c r="R61" s="64">
        <f t="shared" si="53"/>
        <v>35.75</v>
      </c>
      <c r="S61" s="65">
        <f t="shared" si="39"/>
        <v>4</v>
      </c>
      <c r="T61" s="65">
        <f t="shared" si="40"/>
        <v>3</v>
      </c>
      <c r="U61" s="65">
        <f t="shared" si="41"/>
        <v>3</v>
      </c>
      <c r="V61" s="65">
        <f t="shared" si="42"/>
        <v>1</v>
      </c>
      <c r="W61" s="65">
        <f t="shared" si="43"/>
        <v>1</v>
      </c>
      <c r="X61" s="65">
        <f t="shared" si="44"/>
        <v>2</v>
      </c>
      <c r="Y61" s="65">
        <f t="shared" si="45"/>
        <v>4</v>
      </c>
      <c r="Z61" s="65">
        <f t="shared" si="46"/>
        <v>1</v>
      </c>
      <c r="AA61" s="65">
        <f t="shared" si="47"/>
        <v>1</v>
      </c>
      <c r="AB61" s="65">
        <f t="shared" si="48"/>
        <v>4</v>
      </c>
      <c r="AC61" s="65">
        <f t="shared" si="49"/>
        <v>1</v>
      </c>
      <c r="AD61" s="65">
        <f t="shared" si="50"/>
        <v>2</v>
      </c>
      <c r="AE61" s="65">
        <f t="shared" si="51"/>
        <v>1</v>
      </c>
      <c r="AF61" s="63">
        <f t="shared" si="52"/>
        <v>3</v>
      </c>
      <c r="AG61" s="66">
        <f t="shared" si="54"/>
        <v>35.75</v>
      </c>
      <c r="AH61" s="67">
        <f t="shared" si="3"/>
        <v>71.5</v>
      </c>
      <c r="AI61" s="60">
        <v>0</v>
      </c>
    </row>
    <row r="62" spans="1:35" s="61" customFormat="1" ht="11.25" x14ac:dyDescent="0.2">
      <c r="A62" s="52">
        <v>20</v>
      </c>
      <c r="B62" s="53" t="s">
        <v>78</v>
      </c>
      <c r="C62" s="54">
        <v>4.75</v>
      </c>
      <c r="D62" s="69">
        <f>$T$6</f>
        <v>5</v>
      </c>
      <c r="E62" s="69">
        <f>$T$9</f>
        <v>3</v>
      </c>
      <c r="F62" s="69">
        <f>$T$8</f>
        <v>2</v>
      </c>
      <c r="G62" s="69">
        <f>$T$11</f>
        <v>2</v>
      </c>
      <c r="H62" s="69">
        <f>$T$7</f>
        <v>1</v>
      </c>
      <c r="I62" s="69">
        <f>$T$10</f>
        <v>1</v>
      </c>
      <c r="J62" s="69">
        <f>$T$14</f>
        <v>4</v>
      </c>
      <c r="K62" s="69">
        <f>$T$15</f>
        <v>2</v>
      </c>
      <c r="L62" s="69">
        <f>$T$17</f>
        <v>1</v>
      </c>
      <c r="M62" s="69">
        <f>$T$18</f>
        <v>3</v>
      </c>
      <c r="N62" s="69">
        <f>$T$16</f>
        <v>1</v>
      </c>
      <c r="O62" s="69">
        <f>$T$12</f>
        <v>2</v>
      </c>
      <c r="P62" s="69">
        <f>$T$13</f>
        <v>1</v>
      </c>
      <c r="Q62" s="69">
        <f>$V$19</f>
        <v>0</v>
      </c>
      <c r="R62" s="70">
        <f t="shared" si="53"/>
        <v>32.75</v>
      </c>
      <c r="S62" s="71">
        <f>$V$6</f>
        <v>4</v>
      </c>
      <c r="T62" s="71">
        <f>$V$9</f>
        <v>3</v>
      </c>
      <c r="U62" s="71">
        <f>$V$8</f>
        <v>2</v>
      </c>
      <c r="V62" s="71">
        <f>$V$11</f>
        <v>2</v>
      </c>
      <c r="W62" s="71">
        <f>$V$7</f>
        <v>2</v>
      </c>
      <c r="X62" s="71">
        <f>$V$10</f>
        <v>1</v>
      </c>
      <c r="Y62" s="71">
        <f>$V$14</f>
        <v>4</v>
      </c>
      <c r="Z62" s="71">
        <f>$V$15</f>
        <v>1</v>
      </c>
      <c r="AA62" s="71">
        <f>$V$17</f>
        <v>2</v>
      </c>
      <c r="AB62" s="71">
        <f>$V$18</f>
        <v>3</v>
      </c>
      <c r="AC62" s="71">
        <f>$V$16</f>
        <v>1</v>
      </c>
      <c r="AD62" s="71">
        <f>$V$12</f>
        <v>2</v>
      </c>
      <c r="AE62" s="71">
        <f>$V$13</f>
        <v>1</v>
      </c>
      <c r="AF62" s="69">
        <f>$T$19</f>
        <v>0</v>
      </c>
      <c r="AG62" s="72">
        <f t="shared" si="54"/>
        <v>32.75</v>
      </c>
      <c r="AH62" s="59">
        <f t="shared" si="3"/>
        <v>65.5</v>
      </c>
      <c r="AI62" s="60">
        <v>0</v>
      </c>
    </row>
    <row r="63" spans="1:35" s="61" customFormat="1" ht="11.25" x14ac:dyDescent="0.2">
      <c r="A63" s="52">
        <v>21</v>
      </c>
      <c r="B63" s="53" t="s">
        <v>79</v>
      </c>
      <c r="C63" s="54">
        <v>4.75</v>
      </c>
      <c r="D63" s="69">
        <f>$T$6</f>
        <v>5</v>
      </c>
      <c r="E63" s="69">
        <f>$T$9</f>
        <v>3</v>
      </c>
      <c r="F63" s="69">
        <f>$T$8</f>
        <v>2</v>
      </c>
      <c r="G63" s="69">
        <f>$T$11</f>
        <v>2</v>
      </c>
      <c r="H63" s="69">
        <f>$T$7</f>
        <v>1</v>
      </c>
      <c r="I63" s="69">
        <f>$T$10</f>
        <v>1</v>
      </c>
      <c r="J63" s="69">
        <f>$T$14</f>
        <v>4</v>
      </c>
      <c r="K63" s="69">
        <f>$T$15</f>
        <v>2</v>
      </c>
      <c r="L63" s="69">
        <f>$T$17</f>
        <v>1</v>
      </c>
      <c r="M63" s="69">
        <f>$T$18</f>
        <v>3</v>
      </c>
      <c r="N63" s="69">
        <f>$T$16</f>
        <v>1</v>
      </c>
      <c r="O63" s="69">
        <f>$T$12</f>
        <v>2</v>
      </c>
      <c r="P63" s="69">
        <f>$T$13</f>
        <v>1</v>
      </c>
      <c r="Q63" s="69">
        <f>V20</f>
        <v>0</v>
      </c>
      <c r="R63" s="70">
        <f t="shared" si="53"/>
        <v>32.75</v>
      </c>
      <c r="S63" s="71">
        <f>$V$6</f>
        <v>4</v>
      </c>
      <c r="T63" s="71">
        <f>$V$9</f>
        <v>3</v>
      </c>
      <c r="U63" s="71">
        <f>$V$8</f>
        <v>2</v>
      </c>
      <c r="V63" s="71">
        <f>$V$11</f>
        <v>2</v>
      </c>
      <c r="W63" s="71">
        <f>$V$7</f>
        <v>2</v>
      </c>
      <c r="X63" s="71">
        <f>$V$10</f>
        <v>1</v>
      </c>
      <c r="Y63" s="71">
        <f>$V$14</f>
        <v>4</v>
      </c>
      <c r="Z63" s="71">
        <f>$V$15</f>
        <v>1</v>
      </c>
      <c r="AA63" s="71">
        <f>$V$17</f>
        <v>2</v>
      </c>
      <c r="AB63" s="71">
        <f>$V$18</f>
        <v>3</v>
      </c>
      <c r="AC63" s="71">
        <f>$V$16</f>
        <v>1</v>
      </c>
      <c r="AD63" s="71">
        <f>$V$12</f>
        <v>2</v>
      </c>
      <c r="AE63" s="71">
        <f>$V$13</f>
        <v>1</v>
      </c>
      <c r="AF63" s="69">
        <f>$T$19</f>
        <v>0</v>
      </c>
      <c r="AG63" s="58">
        <f>SUM(S63:AF63)+C63</f>
        <v>32.75</v>
      </c>
      <c r="AH63" s="59">
        <f t="shared" si="3"/>
        <v>65.5</v>
      </c>
      <c r="AI63" s="60">
        <v>0</v>
      </c>
    </row>
    <row r="64" spans="1:35" s="61" customFormat="1" ht="11.25" x14ac:dyDescent="0.2">
      <c r="A64" s="52">
        <v>22</v>
      </c>
      <c r="B64" s="53" t="s">
        <v>80</v>
      </c>
      <c r="C64" s="54">
        <v>4.75</v>
      </c>
      <c r="D64" s="69">
        <f>$T$6</f>
        <v>5</v>
      </c>
      <c r="E64" s="69">
        <f>$T$9</f>
        <v>3</v>
      </c>
      <c r="F64" s="69">
        <f>$T$8</f>
        <v>2</v>
      </c>
      <c r="G64" s="69">
        <f>$T$11</f>
        <v>2</v>
      </c>
      <c r="H64" s="69">
        <f>$T$7</f>
        <v>1</v>
      </c>
      <c r="I64" s="69">
        <f>$T$10</f>
        <v>1</v>
      </c>
      <c r="J64" s="69">
        <f>$T$14</f>
        <v>4</v>
      </c>
      <c r="K64" s="69">
        <f>$T$15</f>
        <v>2</v>
      </c>
      <c r="L64" s="69">
        <f>$T$17</f>
        <v>1</v>
      </c>
      <c r="M64" s="69">
        <f>$T$18</f>
        <v>3</v>
      </c>
      <c r="N64" s="69">
        <f>$T$16</f>
        <v>1</v>
      </c>
      <c r="O64" s="69">
        <f>$T$12</f>
        <v>2</v>
      </c>
      <c r="P64" s="69">
        <f>$T$13</f>
        <v>1</v>
      </c>
      <c r="Q64" s="69">
        <f>V21</f>
        <v>0</v>
      </c>
      <c r="R64" s="70">
        <f t="shared" si="53"/>
        <v>32.75</v>
      </c>
      <c r="S64" s="71">
        <f>$V$6</f>
        <v>4</v>
      </c>
      <c r="T64" s="71">
        <f>$V$9</f>
        <v>3</v>
      </c>
      <c r="U64" s="71">
        <f>$V$8</f>
        <v>2</v>
      </c>
      <c r="V64" s="71">
        <f>$V$11</f>
        <v>2</v>
      </c>
      <c r="W64" s="71">
        <f>$V$7</f>
        <v>2</v>
      </c>
      <c r="X64" s="71">
        <f>$V$10</f>
        <v>1</v>
      </c>
      <c r="Y64" s="71">
        <f>$V$14</f>
        <v>4</v>
      </c>
      <c r="Z64" s="71">
        <f>$V$15</f>
        <v>1</v>
      </c>
      <c r="AA64" s="71">
        <f>$V$17</f>
        <v>2</v>
      </c>
      <c r="AB64" s="71">
        <f>$V$18</f>
        <v>3</v>
      </c>
      <c r="AC64" s="71">
        <f>$V$16</f>
        <v>1</v>
      </c>
      <c r="AD64" s="71">
        <f>$V$12</f>
        <v>2</v>
      </c>
      <c r="AE64" s="71">
        <f>$V$13</f>
        <v>1</v>
      </c>
      <c r="AF64" s="69">
        <f>$T$19</f>
        <v>0</v>
      </c>
      <c r="AG64" s="58">
        <f t="shared" ref="AG64:AG70" si="55">SUM(S64:AF64)+C64</f>
        <v>32.75</v>
      </c>
      <c r="AH64" s="59">
        <f t="shared" si="3"/>
        <v>65.5</v>
      </c>
      <c r="AI64" s="60">
        <v>0</v>
      </c>
    </row>
    <row r="65" spans="1:35" s="61" customFormat="1" ht="11.25" x14ac:dyDescent="0.2">
      <c r="A65" s="52">
        <v>23</v>
      </c>
      <c r="B65" s="53" t="s">
        <v>81</v>
      </c>
      <c r="C65" s="54">
        <v>4.75</v>
      </c>
      <c r="D65" s="73">
        <f t="shared" ref="D65:D70" si="56">$Z$6</f>
        <v>5</v>
      </c>
      <c r="E65" s="73">
        <f t="shared" ref="E65:E70" si="57">$Z$9</f>
        <v>2</v>
      </c>
      <c r="F65" s="73">
        <f t="shared" ref="F65:F70" si="58">$Z$8</f>
        <v>2</v>
      </c>
      <c r="G65" s="73">
        <f t="shared" ref="G65:G70" si="59">$Z$11</f>
        <v>2</v>
      </c>
      <c r="H65" s="73">
        <f t="shared" ref="H65:H70" si="60">$Z$7</f>
        <v>1</v>
      </c>
      <c r="I65" s="73">
        <f t="shared" ref="I65:I70" si="61">$Z$10</f>
        <v>1</v>
      </c>
      <c r="J65" s="73">
        <f t="shared" ref="J65:J70" si="62">$Z$14</f>
        <v>4</v>
      </c>
      <c r="K65" s="73">
        <f t="shared" ref="K65:K70" si="63">$Z$15</f>
        <v>2</v>
      </c>
      <c r="L65" s="73">
        <f t="shared" ref="L65:L70" si="64">$Z$17</f>
        <v>2</v>
      </c>
      <c r="M65" s="73">
        <f t="shared" ref="M65:M70" si="65">$Z$18</f>
        <v>3</v>
      </c>
      <c r="N65" s="73">
        <f t="shared" ref="N65:N70" si="66">$Z$16</f>
        <v>1</v>
      </c>
      <c r="O65" s="73">
        <f t="shared" ref="O65:O70" si="67">$Z$12</f>
        <v>2</v>
      </c>
      <c r="P65" s="73">
        <f t="shared" ref="P65:P70" si="68">$Z$13</f>
        <v>1</v>
      </c>
      <c r="Q65" s="73">
        <f t="shared" ref="Q65:Q70" si="69">$AB$19</f>
        <v>0</v>
      </c>
      <c r="R65" s="74">
        <f>SUM(C65:Q65)</f>
        <v>32.75</v>
      </c>
      <c r="S65" s="75">
        <f t="shared" ref="S65:S70" si="70">$AB$6</f>
        <v>4</v>
      </c>
      <c r="T65" s="75">
        <f t="shared" ref="T65:T70" si="71">$AB$9</f>
        <v>2</v>
      </c>
      <c r="U65" s="75">
        <f t="shared" ref="U65:U70" si="72">$AB$8</f>
        <v>2</v>
      </c>
      <c r="V65" s="75">
        <f t="shared" ref="V65:V70" si="73">$AB$11</f>
        <v>1</v>
      </c>
      <c r="W65" s="75">
        <f t="shared" ref="W65:W70" si="74">$AB$7</f>
        <v>2</v>
      </c>
      <c r="X65" s="75">
        <f t="shared" ref="X65:X70" si="75">$AB$10</f>
        <v>1</v>
      </c>
      <c r="Y65" s="75">
        <f t="shared" ref="Y65:Y70" si="76">$AB$14</f>
        <v>4</v>
      </c>
      <c r="Z65" s="75">
        <f t="shared" ref="Z65:Z70" si="77">$AB$15</f>
        <v>2</v>
      </c>
      <c r="AA65" s="75">
        <f t="shared" ref="AA65:AA70" si="78">$AB$17</f>
        <v>2</v>
      </c>
      <c r="AB65" s="75">
        <f t="shared" ref="AB65:AB70" si="79">$AB$18</f>
        <v>4</v>
      </c>
      <c r="AC65" s="75">
        <f t="shared" ref="AC65:AC70" si="80">$AB$16</f>
        <v>1</v>
      </c>
      <c r="AD65" s="75">
        <f t="shared" ref="AD65:AD70" si="81">$AB$12</f>
        <v>2</v>
      </c>
      <c r="AE65" s="75">
        <f t="shared" ref="AE65:AE70" si="82">$AB$13</f>
        <v>1</v>
      </c>
      <c r="AF65" s="73">
        <f t="shared" ref="AF65:AF70" si="83">$Z$19</f>
        <v>0</v>
      </c>
      <c r="AG65" s="76">
        <f t="shared" si="55"/>
        <v>32.75</v>
      </c>
      <c r="AH65" s="77">
        <f t="shared" si="3"/>
        <v>65.5</v>
      </c>
      <c r="AI65" s="60">
        <v>0</v>
      </c>
    </row>
    <row r="66" spans="1:35" s="79" customFormat="1" ht="11.25" x14ac:dyDescent="0.2">
      <c r="A66" s="52">
        <v>24</v>
      </c>
      <c r="B66" s="53" t="s">
        <v>82</v>
      </c>
      <c r="C66" s="54">
        <v>4.75</v>
      </c>
      <c r="D66" s="73">
        <f t="shared" si="56"/>
        <v>5</v>
      </c>
      <c r="E66" s="73">
        <f t="shared" si="57"/>
        <v>2</v>
      </c>
      <c r="F66" s="73">
        <f t="shared" si="58"/>
        <v>2</v>
      </c>
      <c r="G66" s="73">
        <f t="shared" si="59"/>
        <v>2</v>
      </c>
      <c r="H66" s="73">
        <f t="shared" si="60"/>
        <v>1</v>
      </c>
      <c r="I66" s="73">
        <f t="shared" si="61"/>
        <v>1</v>
      </c>
      <c r="J66" s="73">
        <f t="shared" si="62"/>
        <v>4</v>
      </c>
      <c r="K66" s="73">
        <f t="shared" si="63"/>
        <v>2</v>
      </c>
      <c r="L66" s="73">
        <f t="shared" si="64"/>
        <v>2</v>
      </c>
      <c r="M66" s="73">
        <f t="shared" si="65"/>
        <v>3</v>
      </c>
      <c r="N66" s="73">
        <f t="shared" si="66"/>
        <v>1</v>
      </c>
      <c r="O66" s="73">
        <f t="shared" si="67"/>
        <v>2</v>
      </c>
      <c r="P66" s="73">
        <f t="shared" si="68"/>
        <v>1</v>
      </c>
      <c r="Q66" s="73">
        <f t="shared" si="69"/>
        <v>0</v>
      </c>
      <c r="R66" s="74">
        <f>SUM(C66:Q66)</f>
        <v>32.75</v>
      </c>
      <c r="S66" s="75">
        <f t="shared" si="70"/>
        <v>4</v>
      </c>
      <c r="T66" s="75">
        <f t="shared" si="71"/>
        <v>2</v>
      </c>
      <c r="U66" s="75">
        <f t="shared" si="72"/>
        <v>2</v>
      </c>
      <c r="V66" s="75">
        <f t="shared" si="73"/>
        <v>1</v>
      </c>
      <c r="W66" s="75">
        <f t="shared" si="74"/>
        <v>2</v>
      </c>
      <c r="X66" s="75">
        <f t="shared" si="75"/>
        <v>1</v>
      </c>
      <c r="Y66" s="75">
        <f t="shared" si="76"/>
        <v>4</v>
      </c>
      <c r="Z66" s="75">
        <f t="shared" si="77"/>
        <v>2</v>
      </c>
      <c r="AA66" s="75">
        <f t="shared" si="78"/>
        <v>2</v>
      </c>
      <c r="AB66" s="75">
        <f t="shared" si="79"/>
        <v>4</v>
      </c>
      <c r="AC66" s="75">
        <f t="shared" si="80"/>
        <v>1</v>
      </c>
      <c r="AD66" s="75">
        <f t="shared" si="81"/>
        <v>2</v>
      </c>
      <c r="AE66" s="75">
        <f t="shared" si="82"/>
        <v>1</v>
      </c>
      <c r="AF66" s="73">
        <f t="shared" si="83"/>
        <v>0</v>
      </c>
      <c r="AG66" s="76">
        <f t="shared" si="55"/>
        <v>32.75</v>
      </c>
      <c r="AH66" s="77">
        <f t="shared" si="3"/>
        <v>65.5</v>
      </c>
      <c r="AI66" s="78"/>
    </row>
    <row r="67" spans="1:35" s="61" customFormat="1" ht="11.25" x14ac:dyDescent="0.2">
      <c r="A67" s="52">
        <v>25</v>
      </c>
      <c r="B67" s="53" t="s">
        <v>83</v>
      </c>
      <c r="C67" s="54">
        <v>4.75</v>
      </c>
      <c r="D67" s="73">
        <f t="shared" si="56"/>
        <v>5</v>
      </c>
      <c r="E67" s="73">
        <f t="shared" si="57"/>
        <v>2</v>
      </c>
      <c r="F67" s="73">
        <f t="shared" si="58"/>
        <v>2</v>
      </c>
      <c r="G67" s="73">
        <f t="shared" si="59"/>
        <v>2</v>
      </c>
      <c r="H67" s="73">
        <f t="shared" si="60"/>
        <v>1</v>
      </c>
      <c r="I67" s="73">
        <f t="shared" si="61"/>
        <v>1</v>
      </c>
      <c r="J67" s="73">
        <f t="shared" si="62"/>
        <v>4</v>
      </c>
      <c r="K67" s="73">
        <f t="shared" si="63"/>
        <v>2</v>
      </c>
      <c r="L67" s="73">
        <f t="shared" si="64"/>
        <v>2</v>
      </c>
      <c r="M67" s="73">
        <f t="shared" si="65"/>
        <v>3</v>
      </c>
      <c r="N67" s="73">
        <f t="shared" si="66"/>
        <v>1</v>
      </c>
      <c r="O67" s="73">
        <f t="shared" si="67"/>
        <v>2</v>
      </c>
      <c r="P67" s="73">
        <f t="shared" si="68"/>
        <v>1</v>
      </c>
      <c r="Q67" s="73">
        <f t="shared" si="69"/>
        <v>0</v>
      </c>
      <c r="R67" s="74">
        <f t="shared" si="53"/>
        <v>32.75</v>
      </c>
      <c r="S67" s="75">
        <f t="shared" si="70"/>
        <v>4</v>
      </c>
      <c r="T67" s="75">
        <f t="shared" si="71"/>
        <v>2</v>
      </c>
      <c r="U67" s="75">
        <f t="shared" si="72"/>
        <v>2</v>
      </c>
      <c r="V67" s="75">
        <f t="shared" si="73"/>
        <v>1</v>
      </c>
      <c r="W67" s="75">
        <f t="shared" si="74"/>
        <v>2</v>
      </c>
      <c r="X67" s="75">
        <f t="shared" si="75"/>
        <v>1</v>
      </c>
      <c r="Y67" s="75">
        <f t="shared" si="76"/>
        <v>4</v>
      </c>
      <c r="Z67" s="75">
        <f t="shared" si="77"/>
        <v>2</v>
      </c>
      <c r="AA67" s="75">
        <f t="shared" si="78"/>
        <v>2</v>
      </c>
      <c r="AB67" s="75">
        <f t="shared" si="79"/>
        <v>4</v>
      </c>
      <c r="AC67" s="75">
        <f t="shared" si="80"/>
        <v>1</v>
      </c>
      <c r="AD67" s="75">
        <f t="shared" si="81"/>
        <v>2</v>
      </c>
      <c r="AE67" s="75">
        <f t="shared" si="82"/>
        <v>1</v>
      </c>
      <c r="AF67" s="73">
        <f t="shared" si="83"/>
        <v>0</v>
      </c>
      <c r="AG67" s="76">
        <f t="shared" si="55"/>
        <v>32.75</v>
      </c>
      <c r="AH67" s="77">
        <f t="shared" si="3"/>
        <v>65.5</v>
      </c>
      <c r="AI67" s="60">
        <v>0</v>
      </c>
    </row>
    <row r="68" spans="1:35" s="61" customFormat="1" ht="11.25" x14ac:dyDescent="0.2">
      <c r="A68" s="52">
        <v>26</v>
      </c>
      <c r="B68" s="53" t="s">
        <v>84</v>
      </c>
      <c r="C68" s="54">
        <v>4.75</v>
      </c>
      <c r="D68" s="73">
        <f t="shared" si="56"/>
        <v>5</v>
      </c>
      <c r="E68" s="73">
        <f t="shared" si="57"/>
        <v>2</v>
      </c>
      <c r="F68" s="73">
        <f t="shared" si="58"/>
        <v>2</v>
      </c>
      <c r="G68" s="73">
        <f t="shared" si="59"/>
        <v>2</v>
      </c>
      <c r="H68" s="73">
        <f t="shared" si="60"/>
        <v>1</v>
      </c>
      <c r="I68" s="73">
        <f t="shared" si="61"/>
        <v>1</v>
      </c>
      <c r="J68" s="73">
        <f t="shared" si="62"/>
        <v>4</v>
      </c>
      <c r="K68" s="73">
        <f t="shared" si="63"/>
        <v>2</v>
      </c>
      <c r="L68" s="73">
        <f t="shared" si="64"/>
        <v>2</v>
      </c>
      <c r="M68" s="73">
        <f t="shared" si="65"/>
        <v>3</v>
      </c>
      <c r="N68" s="73">
        <f t="shared" si="66"/>
        <v>1</v>
      </c>
      <c r="O68" s="73">
        <f t="shared" si="67"/>
        <v>2</v>
      </c>
      <c r="P68" s="73">
        <f t="shared" si="68"/>
        <v>1</v>
      </c>
      <c r="Q68" s="73">
        <f t="shared" si="69"/>
        <v>0</v>
      </c>
      <c r="R68" s="74">
        <f t="shared" si="53"/>
        <v>32.75</v>
      </c>
      <c r="S68" s="75">
        <f t="shared" si="70"/>
        <v>4</v>
      </c>
      <c r="T68" s="75">
        <f t="shared" si="71"/>
        <v>2</v>
      </c>
      <c r="U68" s="75">
        <f t="shared" si="72"/>
        <v>2</v>
      </c>
      <c r="V68" s="75">
        <f t="shared" si="73"/>
        <v>1</v>
      </c>
      <c r="W68" s="75">
        <f t="shared" si="74"/>
        <v>2</v>
      </c>
      <c r="X68" s="75">
        <f t="shared" si="75"/>
        <v>1</v>
      </c>
      <c r="Y68" s="75">
        <f t="shared" si="76"/>
        <v>4</v>
      </c>
      <c r="Z68" s="75">
        <f t="shared" si="77"/>
        <v>2</v>
      </c>
      <c r="AA68" s="75">
        <f t="shared" si="78"/>
        <v>2</v>
      </c>
      <c r="AB68" s="75">
        <f t="shared" si="79"/>
        <v>4</v>
      </c>
      <c r="AC68" s="75">
        <f t="shared" si="80"/>
        <v>1</v>
      </c>
      <c r="AD68" s="75">
        <f t="shared" si="81"/>
        <v>2</v>
      </c>
      <c r="AE68" s="75">
        <f t="shared" si="82"/>
        <v>1</v>
      </c>
      <c r="AF68" s="73">
        <f t="shared" si="83"/>
        <v>0</v>
      </c>
      <c r="AG68" s="76">
        <f t="shared" si="55"/>
        <v>32.75</v>
      </c>
      <c r="AH68" s="77">
        <f t="shared" si="3"/>
        <v>65.5</v>
      </c>
      <c r="AI68" s="60">
        <v>0</v>
      </c>
    </row>
    <row r="69" spans="1:35" s="61" customFormat="1" ht="11.25" x14ac:dyDescent="0.2">
      <c r="A69" s="52">
        <v>27</v>
      </c>
      <c r="B69" s="53" t="s">
        <v>85</v>
      </c>
      <c r="C69" s="54">
        <v>4.75</v>
      </c>
      <c r="D69" s="73">
        <f t="shared" si="56"/>
        <v>5</v>
      </c>
      <c r="E69" s="73">
        <f t="shared" si="57"/>
        <v>2</v>
      </c>
      <c r="F69" s="73">
        <f t="shared" si="58"/>
        <v>2</v>
      </c>
      <c r="G69" s="73">
        <f t="shared" si="59"/>
        <v>2</v>
      </c>
      <c r="H69" s="73">
        <f t="shared" si="60"/>
        <v>1</v>
      </c>
      <c r="I69" s="73">
        <f t="shared" si="61"/>
        <v>1</v>
      </c>
      <c r="J69" s="73">
        <f t="shared" si="62"/>
        <v>4</v>
      </c>
      <c r="K69" s="73">
        <f t="shared" si="63"/>
        <v>2</v>
      </c>
      <c r="L69" s="73">
        <f t="shared" si="64"/>
        <v>2</v>
      </c>
      <c r="M69" s="73">
        <f t="shared" si="65"/>
        <v>3</v>
      </c>
      <c r="N69" s="73">
        <f t="shared" si="66"/>
        <v>1</v>
      </c>
      <c r="O69" s="73">
        <f t="shared" si="67"/>
        <v>2</v>
      </c>
      <c r="P69" s="73">
        <f t="shared" si="68"/>
        <v>1</v>
      </c>
      <c r="Q69" s="73">
        <f t="shared" si="69"/>
        <v>0</v>
      </c>
      <c r="R69" s="74">
        <f t="shared" si="53"/>
        <v>32.75</v>
      </c>
      <c r="S69" s="75">
        <f t="shared" si="70"/>
        <v>4</v>
      </c>
      <c r="T69" s="75">
        <f t="shared" si="71"/>
        <v>2</v>
      </c>
      <c r="U69" s="75">
        <f t="shared" si="72"/>
        <v>2</v>
      </c>
      <c r="V69" s="75">
        <f t="shared" si="73"/>
        <v>1</v>
      </c>
      <c r="W69" s="75">
        <f t="shared" si="74"/>
        <v>2</v>
      </c>
      <c r="X69" s="75">
        <f t="shared" si="75"/>
        <v>1</v>
      </c>
      <c r="Y69" s="75">
        <f t="shared" si="76"/>
        <v>4</v>
      </c>
      <c r="Z69" s="75">
        <f t="shared" si="77"/>
        <v>2</v>
      </c>
      <c r="AA69" s="75">
        <f t="shared" si="78"/>
        <v>2</v>
      </c>
      <c r="AB69" s="75">
        <f t="shared" si="79"/>
        <v>4</v>
      </c>
      <c r="AC69" s="75">
        <f t="shared" si="80"/>
        <v>1</v>
      </c>
      <c r="AD69" s="75">
        <f t="shared" si="81"/>
        <v>2</v>
      </c>
      <c r="AE69" s="75">
        <f t="shared" si="82"/>
        <v>1</v>
      </c>
      <c r="AF69" s="73">
        <f t="shared" si="83"/>
        <v>0</v>
      </c>
      <c r="AG69" s="76">
        <f t="shared" si="55"/>
        <v>32.75</v>
      </c>
      <c r="AH69" s="77">
        <f t="shared" si="3"/>
        <v>65.5</v>
      </c>
      <c r="AI69" s="60">
        <v>0</v>
      </c>
    </row>
    <row r="70" spans="1:35" s="61" customFormat="1" ht="11.25" x14ac:dyDescent="0.2">
      <c r="A70" s="52">
        <v>28</v>
      </c>
      <c r="B70" s="53" t="s">
        <v>86</v>
      </c>
      <c r="C70" s="54">
        <v>4.75</v>
      </c>
      <c r="D70" s="73">
        <f t="shared" si="56"/>
        <v>5</v>
      </c>
      <c r="E70" s="73">
        <f t="shared" si="57"/>
        <v>2</v>
      </c>
      <c r="F70" s="73">
        <f t="shared" si="58"/>
        <v>2</v>
      </c>
      <c r="G70" s="73">
        <f t="shared" si="59"/>
        <v>2</v>
      </c>
      <c r="H70" s="73">
        <f t="shared" si="60"/>
        <v>1</v>
      </c>
      <c r="I70" s="73">
        <f t="shared" si="61"/>
        <v>1</v>
      </c>
      <c r="J70" s="73">
        <f t="shared" si="62"/>
        <v>4</v>
      </c>
      <c r="K70" s="73">
        <f t="shared" si="63"/>
        <v>2</v>
      </c>
      <c r="L70" s="73">
        <f t="shared" si="64"/>
        <v>2</v>
      </c>
      <c r="M70" s="73">
        <f t="shared" si="65"/>
        <v>3</v>
      </c>
      <c r="N70" s="73">
        <f t="shared" si="66"/>
        <v>1</v>
      </c>
      <c r="O70" s="73">
        <f t="shared" si="67"/>
        <v>2</v>
      </c>
      <c r="P70" s="73">
        <f t="shared" si="68"/>
        <v>1</v>
      </c>
      <c r="Q70" s="73">
        <f t="shared" si="69"/>
        <v>0</v>
      </c>
      <c r="R70" s="74">
        <f t="shared" si="53"/>
        <v>32.75</v>
      </c>
      <c r="S70" s="75">
        <f t="shared" si="70"/>
        <v>4</v>
      </c>
      <c r="T70" s="75">
        <f t="shared" si="71"/>
        <v>2</v>
      </c>
      <c r="U70" s="75">
        <f t="shared" si="72"/>
        <v>2</v>
      </c>
      <c r="V70" s="75">
        <f t="shared" si="73"/>
        <v>1</v>
      </c>
      <c r="W70" s="75">
        <f t="shared" si="74"/>
        <v>2</v>
      </c>
      <c r="X70" s="75">
        <f t="shared" si="75"/>
        <v>1</v>
      </c>
      <c r="Y70" s="75">
        <f t="shared" si="76"/>
        <v>4</v>
      </c>
      <c r="Z70" s="75">
        <f t="shared" si="77"/>
        <v>2</v>
      </c>
      <c r="AA70" s="75">
        <f t="shared" si="78"/>
        <v>2</v>
      </c>
      <c r="AB70" s="75">
        <f t="shared" si="79"/>
        <v>4</v>
      </c>
      <c r="AC70" s="75">
        <f t="shared" si="80"/>
        <v>1</v>
      </c>
      <c r="AD70" s="75">
        <f t="shared" si="81"/>
        <v>2</v>
      </c>
      <c r="AE70" s="75">
        <f t="shared" si="82"/>
        <v>1</v>
      </c>
      <c r="AF70" s="73">
        <f t="shared" si="83"/>
        <v>0</v>
      </c>
      <c r="AG70" s="76">
        <f t="shared" si="55"/>
        <v>32.75</v>
      </c>
      <c r="AH70" s="77">
        <f t="shared" si="3"/>
        <v>65.5</v>
      </c>
      <c r="AI70" s="60">
        <v>0</v>
      </c>
    </row>
    <row r="71" spans="1:35" ht="11.25" x14ac:dyDescent="0.2">
      <c r="A71" s="52"/>
      <c r="B71" s="53"/>
      <c r="C71" s="52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58"/>
      <c r="AH71" s="59"/>
      <c r="AI71" s="60"/>
    </row>
    <row r="72" spans="1:35" ht="11.25" hidden="1" x14ac:dyDescent="0.2">
      <c r="A72" s="52">
        <v>32</v>
      </c>
      <c r="B72" s="62"/>
      <c r="C72" s="52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57"/>
      <c r="AH72" s="59"/>
      <c r="AI72" s="60">
        <v>0</v>
      </c>
    </row>
    <row r="73" spans="1:35" ht="11.25" hidden="1" x14ac:dyDescent="0.2">
      <c r="A73" s="52">
        <v>33</v>
      </c>
      <c r="B73" s="53"/>
      <c r="C73" s="52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57"/>
      <c r="AH73" s="59"/>
      <c r="AI73" s="60">
        <v>0</v>
      </c>
    </row>
    <row r="74" spans="1:35" ht="11.25" hidden="1" x14ac:dyDescent="0.2">
      <c r="A74" s="52">
        <v>34</v>
      </c>
      <c r="B74" s="53"/>
      <c r="C74" s="52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57"/>
      <c r="AH74" s="59"/>
      <c r="AI74" s="60">
        <v>0</v>
      </c>
    </row>
    <row r="75" spans="1:35" ht="11.25" hidden="1" x14ac:dyDescent="0.2">
      <c r="A75" s="52">
        <v>35</v>
      </c>
      <c r="B75" s="53"/>
      <c r="C75" s="52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57"/>
      <c r="AH75" s="59"/>
      <c r="AI75" s="60">
        <v>0</v>
      </c>
    </row>
    <row r="76" spans="1:35" ht="11.25" hidden="1" x14ac:dyDescent="0.2">
      <c r="A76" s="52">
        <v>36</v>
      </c>
      <c r="B76" s="53"/>
      <c r="C76" s="52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57"/>
      <c r="AH76" s="59"/>
      <c r="AI76" s="60">
        <v>0</v>
      </c>
    </row>
    <row r="77" spans="1:35" ht="11.25" hidden="1" x14ac:dyDescent="0.2">
      <c r="A77" s="52">
        <v>37</v>
      </c>
      <c r="B77" s="53"/>
      <c r="C77" s="52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57"/>
      <c r="AH77" s="59"/>
      <c r="AI77" s="60">
        <v>0</v>
      </c>
    </row>
    <row r="78" spans="1:35" ht="11.25" hidden="1" x14ac:dyDescent="0.2">
      <c r="A78" s="52">
        <v>38</v>
      </c>
      <c r="B78" s="53"/>
      <c r="C78" s="52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57"/>
      <c r="AH78" s="59"/>
      <c r="AI78" s="60">
        <v>0</v>
      </c>
    </row>
    <row r="79" spans="1:35" ht="11.25" hidden="1" x14ac:dyDescent="0.2">
      <c r="A79" s="52">
        <v>39</v>
      </c>
      <c r="B79" s="53"/>
      <c r="C79" s="52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57"/>
      <c r="AH79" s="59"/>
      <c r="AI79" s="60">
        <v>0</v>
      </c>
    </row>
    <row r="80" spans="1:35" ht="11.25" hidden="1" x14ac:dyDescent="0.2">
      <c r="A80" s="52">
        <v>40</v>
      </c>
      <c r="B80" s="53"/>
      <c r="C80" s="52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57"/>
      <c r="AH80" s="59"/>
      <c r="AI80" s="60">
        <v>0</v>
      </c>
    </row>
    <row r="81" spans="1:36" ht="11.25" hidden="1" x14ac:dyDescent="0.2">
      <c r="A81" s="52">
        <v>41</v>
      </c>
      <c r="B81" s="53"/>
      <c r="C81" s="52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57"/>
      <c r="AH81" s="59"/>
      <c r="AI81" s="60">
        <v>0</v>
      </c>
    </row>
    <row r="82" spans="1:36" ht="11.25" hidden="1" x14ac:dyDescent="0.2">
      <c r="A82" s="52">
        <v>42</v>
      </c>
      <c r="B82" s="53"/>
      <c r="C82" s="52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57"/>
      <c r="AH82" s="59"/>
      <c r="AI82" s="60">
        <v>0</v>
      </c>
    </row>
    <row r="83" spans="1:36" ht="11.25" hidden="1" x14ac:dyDescent="0.2">
      <c r="A83" s="52">
        <v>43</v>
      </c>
      <c r="B83" s="53"/>
      <c r="C83" s="52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57"/>
      <c r="AH83" s="59"/>
      <c r="AI83" s="60">
        <v>0</v>
      </c>
    </row>
    <row r="84" spans="1:36" ht="11.25" hidden="1" x14ac:dyDescent="0.2">
      <c r="A84" s="52">
        <v>44</v>
      </c>
      <c r="B84" s="53"/>
      <c r="C84" s="52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57"/>
      <c r="AH84" s="59"/>
      <c r="AI84" s="60">
        <v>0</v>
      </c>
    </row>
    <row r="85" spans="1:36" ht="11.25" hidden="1" x14ac:dyDescent="0.2">
      <c r="A85" s="52">
        <v>45</v>
      </c>
      <c r="B85" s="53"/>
      <c r="C85" s="52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57"/>
      <c r="AH85" s="59"/>
      <c r="AI85" s="60">
        <v>0</v>
      </c>
    </row>
    <row r="86" spans="1:36" ht="11.25" hidden="1" x14ac:dyDescent="0.2">
      <c r="A86" s="52">
        <v>46</v>
      </c>
      <c r="B86" s="53"/>
      <c r="C86" s="52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57"/>
      <c r="AH86" s="59"/>
      <c r="AI86" s="60">
        <v>0</v>
      </c>
    </row>
    <row r="87" spans="1:36" ht="11.25" hidden="1" x14ac:dyDescent="0.2">
      <c r="A87" s="52">
        <v>47</v>
      </c>
      <c r="B87" s="53"/>
      <c r="C87" s="52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57"/>
      <c r="AH87" s="59"/>
      <c r="AI87" s="60">
        <v>0</v>
      </c>
    </row>
    <row r="88" spans="1:36" ht="11.25" hidden="1" x14ac:dyDescent="0.2">
      <c r="A88" s="52">
        <v>48</v>
      </c>
      <c r="B88" s="53"/>
      <c r="C88" s="52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57"/>
      <c r="AH88" s="59"/>
      <c r="AI88" s="60">
        <v>0</v>
      </c>
    </row>
    <row r="89" spans="1:36" ht="11.25" hidden="1" x14ac:dyDescent="0.2">
      <c r="A89" s="52">
        <v>49</v>
      </c>
      <c r="B89" s="53"/>
      <c r="C89" s="52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57"/>
      <c r="AH89" s="59"/>
      <c r="AI89" s="60">
        <v>0</v>
      </c>
    </row>
    <row r="90" spans="1:36" ht="11.25" hidden="1" x14ac:dyDescent="0.2">
      <c r="A90" s="52">
        <v>50</v>
      </c>
      <c r="B90" s="53"/>
      <c r="C90" s="5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57"/>
      <c r="AH90" s="59"/>
      <c r="AI90" s="60">
        <v>0</v>
      </c>
    </row>
    <row r="91" spans="1:36" s="83" customFormat="1" ht="8.25" x14ac:dyDescent="0.15">
      <c r="A91" s="81"/>
      <c r="B91" s="82">
        <f>COUNTA(B43:B90)</f>
        <v>28</v>
      </c>
      <c r="C91" s="81">
        <f t="shared" ref="C91:AH91" si="84">SUM(C43:C90)</f>
        <v>133</v>
      </c>
      <c r="D91" s="81">
        <f t="shared" si="84"/>
        <v>130</v>
      </c>
      <c r="E91" s="81">
        <f t="shared" si="84"/>
        <v>69</v>
      </c>
      <c r="F91" s="81">
        <f t="shared" si="84"/>
        <v>56</v>
      </c>
      <c r="G91" s="81">
        <f t="shared" si="84"/>
        <v>46</v>
      </c>
      <c r="H91" s="81">
        <f t="shared" si="84"/>
        <v>47</v>
      </c>
      <c r="I91" s="81">
        <f t="shared" si="84"/>
        <v>28</v>
      </c>
      <c r="J91" s="81">
        <f>SUM(J43:J90)</f>
        <v>121</v>
      </c>
      <c r="K91" s="81">
        <f t="shared" si="84"/>
        <v>37</v>
      </c>
      <c r="L91" s="81">
        <f t="shared" si="84"/>
        <v>44</v>
      </c>
      <c r="M91" s="81">
        <f t="shared" si="84"/>
        <v>94</v>
      </c>
      <c r="N91" s="81">
        <f t="shared" si="84"/>
        <v>28</v>
      </c>
      <c r="O91" s="81">
        <f t="shared" si="84"/>
        <v>56</v>
      </c>
      <c r="P91" s="81">
        <f t="shared" si="84"/>
        <v>28</v>
      </c>
      <c r="Q91" s="81">
        <f t="shared" si="84"/>
        <v>27</v>
      </c>
      <c r="R91" s="81">
        <f t="shared" si="84"/>
        <v>944</v>
      </c>
      <c r="S91" s="81">
        <f t="shared" si="84"/>
        <v>112</v>
      </c>
      <c r="T91" s="81">
        <f t="shared" si="84"/>
        <v>68</v>
      </c>
      <c r="U91" s="81">
        <f t="shared" si="84"/>
        <v>75</v>
      </c>
      <c r="V91" s="81">
        <f t="shared" si="84"/>
        <v>31</v>
      </c>
      <c r="W91" s="81">
        <f t="shared" si="84"/>
        <v>47</v>
      </c>
      <c r="X91" s="81">
        <f t="shared" si="84"/>
        <v>47</v>
      </c>
      <c r="Y91" s="81">
        <f t="shared" si="84"/>
        <v>112</v>
      </c>
      <c r="Z91" s="81">
        <f t="shared" si="84"/>
        <v>44</v>
      </c>
      <c r="AA91" s="81">
        <f t="shared" si="84"/>
        <v>37</v>
      </c>
      <c r="AB91" s="81">
        <f t="shared" si="84"/>
        <v>99</v>
      </c>
      <c r="AC91" s="81">
        <f t="shared" si="84"/>
        <v>28</v>
      </c>
      <c r="AD91" s="81">
        <f t="shared" si="84"/>
        <v>56</v>
      </c>
      <c r="AE91" s="81">
        <f t="shared" si="84"/>
        <v>28</v>
      </c>
      <c r="AF91" s="81">
        <f t="shared" si="84"/>
        <v>27</v>
      </c>
      <c r="AG91" s="81">
        <f t="shared" si="84"/>
        <v>944</v>
      </c>
      <c r="AH91" s="81">
        <f t="shared" si="84"/>
        <v>1888</v>
      </c>
      <c r="AI91" s="81"/>
    </row>
    <row r="92" spans="1:36" s="68" customFormat="1" ht="24.75" customHeight="1" x14ac:dyDescent="0.2">
      <c r="A92" s="187" t="s">
        <v>280</v>
      </c>
      <c r="B92" s="187"/>
      <c r="C92" s="187"/>
      <c r="D92" s="84">
        <f>D91*19</f>
        <v>2470</v>
      </c>
      <c r="E92" s="84">
        <f t="shared" ref="E92:R92" si="85">E91*19</f>
        <v>1311</v>
      </c>
      <c r="F92" s="84">
        <f>F91*19</f>
        <v>1064</v>
      </c>
      <c r="G92" s="84">
        <f t="shared" si="85"/>
        <v>874</v>
      </c>
      <c r="H92" s="84">
        <f t="shared" si="85"/>
        <v>893</v>
      </c>
      <c r="I92" s="84">
        <f t="shared" si="85"/>
        <v>532</v>
      </c>
      <c r="J92" s="84">
        <f t="shared" si="85"/>
        <v>2299</v>
      </c>
      <c r="K92" s="84">
        <f t="shared" si="85"/>
        <v>703</v>
      </c>
      <c r="L92" s="84">
        <f t="shared" si="85"/>
        <v>836</v>
      </c>
      <c r="M92" s="84">
        <f t="shared" si="85"/>
        <v>1786</v>
      </c>
      <c r="N92" s="84">
        <f t="shared" si="85"/>
        <v>532</v>
      </c>
      <c r="O92" s="84">
        <f t="shared" si="85"/>
        <v>1064</v>
      </c>
      <c r="P92" s="84">
        <f t="shared" si="85"/>
        <v>532</v>
      </c>
      <c r="Q92" s="84">
        <f t="shared" si="85"/>
        <v>513</v>
      </c>
      <c r="R92" s="85">
        <f t="shared" si="85"/>
        <v>17936</v>
      </c>
      <c r="S92" s="84">
        <f>S91*18</f>
        <v>2016</v>
      </c>
      <c r="T92" s="84">
        <f t="shared" ref="T92:AG92" si="86">T91*18</f>
        <v>1224</v>
      </c>
      <c r="U92" s="84">
        <f t="shared" si="86"/>
        <v>1350</v>
      </c>
      <c r="V92" s="84">
        <f t="shared" si="86"/>
        <v>558</v>
      </c>
      <c r="W92" s="84">
        <f t="shared" si="86"/>
        <v>846</v>
      </c>
      <c r="X92" s="84">
        <f t="shared" si="86"/>
        <v>846</v>
      </c>
      <c r="Y92" s="84">
        <f t="shared" si="86"/>
        <v>2016</v>
      </c>
      <c r="Z92" s="84">
        <f t="shared" si="86"/>
        <v>792</v>
      </c>
      <c r="AA92" s="84">
        <f t="shared" si="86"/>
        <v>666</v>
      </c>
      <c r="AB92" s="84">
        <f t="shared" si="86"/>
        <v>1782</v>
      </c>
      <c r="AC92" s="84">
        <f t="shared" si="86"/>
        <v>504</v>
      </c>
      <c r="AD92" s="84">
        <f t="shared" si="86"/>
        <v>1008</v>
      </c>
      <c r="AE92" s="84">
        <f t="shared" si="86"/>
        <v>504</v>
      </c>
      <c r="AF92" s="84">
        <f t="shared" si="86"/>
        <v>486</v>
      </c>
      <c r="AG92" s="84">
        <f t="shared" si="86"/>
        <v>16992</v>
      </c>
      <c r="AH92" s="84">
        <f>R92+AG92</f>
        <v>34928</v>
      </c>
      <c r="AI92" s="85">
        <f>AH92+(3*9*30)</f>
        <v>35738</v>
      </c>
    </row>
    <row r="93" spans="1:36" s="68" customFormat="1" ht="20.25" customHeight="1" x14ac:dyDescent="0.2">
      <c r="A93" s="86"/>
      <c r="B93" s="86"/>
      <c r="C93" s="86"/>
      <c r="D93" s="84">
        <f>D92+S92+H92+Q92+W92+AF92</f>
        <v>7224</v>
      </c>
      <c r="E93" s="84">
        <f>E92+T92+SUM(I53:I70)*19+SUM(X53:X70)*18</f>
        <v>3363</v>
      </c>
      <c r="F93" s="84">
        <f>F92+U92</f>
        <v>2414</v>
      </c>
      <c r="G93" s="84">
        <f>G92+V92+SUM(I43:I52)*19+SUM(X43:X52)*18</f>
        <v>1982</v>
      </c>
      <c r="H93" s="84"/>
      <c r="I93" s="84"/>
      <c r="J93" s="84">
        <f>J92+Y92</f>
        <v>4315</v>
      </c>
      <c r="K93" s="84">
        <f>K92+Z92+N92+AC92</f>
        <v>2531</v>
      </c>
      <c r="L93" s="84">
        <f>L92+AA92</f>
        <v>1502</v>
      </c>
      <c r="M93" s="84">
        <f>M92+AB92</f>
        <v>3568</v>
      </c>
      <c r="N93" s="84"/>
      <c r="O93" s="84">
        <f>O92+P92+AD92+AE92</f>
        <v>3108</v>
      </c>
      <c r="P93" s="84"/>
      <c r="Q93" s="84"/>
      <c r="R93" s="85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1:36" s="88" customFormat="1" ht="11.25" x14ac:dyDescent="0.2">
      <c r="A94" s="188" t="s">
        <v>281</v>
      </c>
      <c r="B94" s="188"/>
      <c r="C94" s="188"/>
      <c r="D94" s="188"/>
      <c r="E94" s="188"/>
      <c r="F94" s="188"/>
      <c r="G94" s="188"/>
      <c r="H94" s="189"/>
      <c r="I94" s="189"/>
      <c r="J94" s="189"/>
      <c r="K94" s="189"/>
      <c r="L94" s="87"/>
      <c r="M94" s="87"/>
      <c r="N94" s="87"/>
      <c r="O94" s="87"/>
      <c r="P94" s="87"/>
      <c r="Q94" s="87"/>
      <c r="R94" s="188" t="s">
        <v>282</v>
      </c>
      <c r="S94" s="188"/>
      <c r="T94" s="188"/>
      <c r="U94" s="188"/>
      <c r="V94" s="188"/>
      <c r="W94" s="188"/>
      <c r="X94" s="188"/>
      <c r="Y94" s="188"/>
      <c r="Z94" s="87"/>
      <c r="AA94" s="87"/>
      <c r="AB94" s="87"/>
      <c r="AC94" s="87"/>
      <c r="AD94" s="87"/>
      <c r="AE94" s="87"/>
      <c r="AF94" s="87"/>
      <c r="AG94" s="87"/>
      <c r="AH94" s="87"/>
      <c r="AI94" s="87"/>
    </row>
    <row r="95" spans="1:36" ht="11.25" x14ac:dyDescent="0.2">
      <c r="A95" s="186" t="s">
        <v>283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</row>
    <row r="96" spans="1:36" s="90" customFormat="1" ht="10.5" x14ac:dyDescent="0.15">
      <c r="A96" s="89" t="s">
        <v>266</v>
      </c>
      <c r="B96" s="174" t="s">
        <v>284</v>
      </c>
      <c r="C96" s="174"/>
      <c r="D96" s="174" t="s">
        <v>285</v>
      </c>
      <c r="E96" s="174"/>
      <c r="F96" s="174"/>
      <c r="G96" s="174"/>
      <c r="H96" s="174" t="s">
        <v>286</v>
      </c>
      <c r="I96" s="174"/>
      <c r="J96" s="174"/>
      <c r="K96" s="174"/>
      <c r="L96" s="174" t="s">
        <v>45</v>
      </c>
      <c r="M96" s="174"/>
      <c r="N96" s="174"/>
      <c r="O96" s="174" t="s">
        <v>287</v>
      </c>
      <c r="P96" s="174"/>
      <c r="Q96" s="174"/>
      <c r="R96" s="174"/>
      <c r="S96" s="174" t="s">
        <v>288</v>
      </c>
      <c r="T96" s="174"/>
      <c r="U96" s="174"/>
      <c r="V96" s="174"/>
      <c r="W96" s="174" t="s">
        <v>289</v>
      </c>
      <c r="X96" s="174"/>
      <c r="Y96" s="174"/>
      <c r="Z96" s="174"/>
      <c r="AA96" s="174"/>
      <c r="AB96" s="174" t="s">
        <v>290</v>
      </c>
      <c r="AC96" s="174"/>
      <c r="AD96" s="174"/>
      <c r="AE96" s="174"/>
      <c r="AF96" s="174" t="s">
        <v>291</v>
      </c>
      <c r="AG96" s="174"/>
      <c r="AH96" s="174"/>
      <c r="AI96" s="174"/>
      <c r="AJ96" s="90" t="s">
        <v>278</v>
      </c>
    </row>
    <row r="97" spans="1:37" ht="11.25" x14ac:dyDescent="0.2">
      <c r="A97" s="91">
        <v>1</v>
      </c>
      <c r="B97" s="180" t="s">
        <v>292</v>
      </c>
      <c r="C97" s="180"/>
      <c r="D97" s="174">
        <v>16</v>
      </c>
      <c r="E97" s="174"/>
      <c r="F97" s="174"/>
      <c r="G97" s="174"/>
      <c r="H97" s="174">
        <v>16</v>
      </c>
      <c r="I97" s="174"/>
      <c r="J97" s="174"/>
      <c r="K97" s="174"/>
      <c r="L97" s="174">
        <v>11</v>
      </c>
      <c r="M97" s="174"/>
      <c r="N97" s="174"/>
      <c r="O97" s="174">
        <f>L97*$C$43</f>
        <v>52.25</v>
      </c>
      <c r="P97" s="174"/>
      <c r="Q97" s="174"/>
      <c r="R97" s="174"/>
      <c r="S97" s="174">
        <f>D91+H91+AJ97*3</f>
        <v>195</v>
      </c>
      <c r="T97" s="174"/>
      <c r="U97" s="174"/>
      <c r="V97" s="174"/>
      <c r="W97" s="174">
        <f>SUM([1]CBGV!$M$3:$M$16)</f>
        <v>8</v>
      </c>
      <c r="X97" s="174"/>
      <c r="Y97" s="174"/>
      <c r="Z97" s="174"/>
      <c r="AA97" s="174"/>
      <c r="AB97" s="174">
        <f>W97+S97+O97+SUM([1]CBGV!$Q$3:$Q$16)</f>
        <v>262.25</v>
      </c>
      <c r="AC97" s="174"/>
      <c r="AD97" s="174"/>
      <c r="AE97" s="174"/>
      <c r="AF97" s="178">
        <f>AB97/H97</f>
        <v>16.390625</v>
      </c>
      <c r="AG97" s="178"/>
      <c r="AH97" s="178"/>
      <c r="AI97" s="178"/>
      <c r="AJ97" s="92">
        <v>6</v>
      </c>
    </row>
    <row r="98" spans="1:37" ht="11.25" x14ac:dyDescent="0.2">
      <c r="A98" s="91">
        <v>2</v>
      </c>
      <c r="B98" s="180" t="s">
        <v>293</v>
      </c>
      <c r="C98" s="180"/>
      <c r="D98" s="174">
        <v>7</v>
      </c>
      <c r="E98" s="174"/>
      <c r="F98" s="174"/>
      <c r="G98" s="174"/>
      <c r="H98" s="174">
        <v>7</v>
      </c>
      <c r="I98" s="174"/>
      <c r="J98" s="174"/>
      <c r="K98" s="174"/>
      <c r="L98" s="174">
        <v>3</v>
      </c>
      <c r="M98" s="174"/>
      <c r="N98" s="174"/>
      <c r="O98" s="174">
        <f t="shared" ref="O98:O106" si="87">L98*$C$43</f>
        <v>14.25</v>
      </c>
      <c r="P98" s="174"/>
      <c r="Q98" s="174"/>
      <c r="R98" s="174"/>
      <c r="S98" s="174">
        <f>E91+SUM(I53:I71)</f>
        <v>87</v>
      </c>
      <c r="T98" s="174"/>
      <c r="U98" s="174"/>
      <c r="V98" s="174"/>
      <c r="W98" s="174">
        <f>SUM([1]CBGV!$M$20:$M$26)</f>
        <v>6</v>
      </c>
      <c r="X98" s="174"/>
      <c r="Y98" s="174"/>
      <c r="Z98" s="174"/>
      <c r="AA98" s="174"/>
      <c r="AB98" s="174">
        <f>W98+S98+O98+SUM([1]CBGV!$Q$20:$Q$26)</f>
        <v>107.25</v>
      </c>
      <c r="AC98" s="174"/>
      <c r="AD98" s="174"/>
      <c r="AE98" s="174"/>
      <c r="AF98" s="178">
        <f t="shared" ref="AF98:AF106" si="88">AB98/H98</f>
        <v>15.321428571428571</v>
      </c>
      <c r="AG98" s="178"/>
      <c r="AH98" s="178"/>
      <c r="AI98" s="178"/>
    </row>
    <row r="99" spans="1:37" ht="11.25" x14ac:dyDescent="0.2">
      <c r="A99" s="91">
        <v>3</v>
      </c>
      <c r="B99" s="180" t="s">
        <v>294</v>
      </c>
      <c r="C99" s="180"/>
      <c r="D99" s="174" t="e">
        <f>COUNTIF([1]CBGV!P$1:P$65536,"H")</f>
        <v>#VALUE!</v>
      </c>
      <c r="E99" s="174"/>
      <c r="F99" s="174"/>
      <c r="G99" s="174"/>
      <c r="H99" s="174">
        <v>5</v>
      </c>
      <c r="I99" s="174"/>
      <c r="J99" s="174"/>
      <c r="K99" s="174"/>
      <c r="L99" s="174">
        <v>3</v>
      </c>
      <c r="M99" s="174"/>
      <c r="N99" s="174"/>
      <c r="O99" s="174">
        <f t="shared" si="87"/>
        <v>14.25</v>
      </c>
      <c r="P99" s="174"/>
      <c r="Q99" s="174"/>
      <c r="R99" s="174"/>
      <c r="S99" s="174">
        <f>F91</f>
        <v>56</v>
      </c>
      <c r="T99" s="174"/>
      <c r="U99" s="174"/>
      <c r="V99" s="174"/>
      <c r="W99" s="174">
        <f>SUM([1]CBGV!$M$27:$M$31)</f>
        <v>5</v>
      </c>
      <c r="X99" s="174"/>
      <c r="Y99" s="174"/>
      <c r="Z99" s="174"/>
      <c r="AA99" s="174"/>
      <c r="AB99" s="174">
        <f>W99+S99+O99+SUM([1]CBGV!Q27:Q31)</f>
        <v>75.25</v>
      </c>
      <c r="AC99" s="174"/>
      <c r="AD99" s="174"/>
      <c r="AE99" s="174"/>
      <c r="AF99" s="178">
        <f t="shared" si="88"/>
        <v>15.05</v>
      </c>
      <c r="AG99" s="178"/>
      <c r="AH99" s="178"/>
      <c r="AI99" s="178"/>
    </row>
    <row r="100" spans="1:37" ht="11.25" x14ac:dyDescent="0.2">
      <c r="A100" s="91">
        <v>4</v>
      </c>
      <c r="B100" s="180" t="s">
        <v>295</v>
      </c>
      <c r="C100" s="180"/>
      <c r="D100" s="174">
        <v>4</v>
      </c>
      <c r="E100" s="174"/>
      <c r="F100" s="174"/>
      <c r="G100" s="174"/>
      <c r="H100" s="174">
        <v>5</v>
      </c>
      <c r="I100" s="174"/>
      <c r="J100" s="174"/>
      <c r="K100" s="174"/>
      <c r="L100" s="174">
        <v>1</v>
      </c>
      <c r="M100" s="174"/>
      <c r="N100" s="174"/>
      <c r="O100" s="174">
        <f t="shared" si="87"/>
        <v>4.75</v>
      </c>
      <c r="P100" s="174"/>
      <c r="Q100" s="174"/>
      <c r="R100" s="174"/>
      <c r="S100" s="174">
        <f>G91+SUM(I43:I52)+3*AJ100</f>
        <v>65</v>
      </c>
      <c r="T100" s="174"/>
      <c r="U100" s="174"/>
      <c r="V100" s="174"/>
      <c r="W100" s="174">
        <f>SUM([1]CBGV!$M$32:$M$36)</f>
        <v>0</v>
      </c>
      <c r="X100" s="174"/>
      <c r="Y100" s="174"/>
      <c r="Z100" s="174"/>
      <c r="AA100" s="174"/>
      <c r="AB100" s="174">
        <f>W100+S100+O100+SUM([1]CBGV!Q32:Q36)</f>
        <v>85.75</v>
      </c>
      <c r="AC100" s="174"/>
      <c r="AD100" s="174"/>
      <c r="AE100" s="174"/>
      <c r="AF100" s="178">
        <f t="shared" si="88"/>
        <v>17.149999999999999</v>
      </c>
      <c r="AG100" s="178"/>
      <c r="AH100" s="178"/>
      <c r="AI100" s="178"/>
      <c r="AJ100" s="92">
        <v>3</v>
      </c>
    </row>
    <row r="101" spans="1:37" ht="10.5" customHeight="1" x14ac:dyDescent="0.2">
      <c r="A101" s="91">
        <v>5</v>
      </c>
      <c r="B101" s="180" t="s">
        <v>235</v>
      </c>
      <c r="C101" s="180"/>
      <c r="D101" s="174">
        <v>9</v>
      </c>
      <c r="E101" s="174"/>
      <c r="F101" s="174"/>
      <c r="G101" s="174"/>
      <c r="H101" s="174">
        <v>9</v>
      </c>
      <c r="I101" s="174"/>
      <c r="J101" s="174"/>
      <c r="K101" s="174"/>
      <c r="L101" s="174">
        <v>3</v>
      </c>
      <c r="M101" s="174"/>
      <c r="N101" s="174"/>
      <c r="O101" s="174">
        <f t="shared" si="87"/>
        <v>14.25</v>
      </c>
      <c r="P101" s="174"/>
      <c r="Q101" s="174"/>
      <c r="R101" s="174"/>
      <c r="S101" s="174">
        <f>J91</f>
        <v>121</v>
      </c>
      <c r="T101" s="174"/>
      <c r="U101" s="174"/>
      <c r="V101" s="174"/>
      <c r="W101" s="174">
        <f>SUM([1]CBGV!$M$37:$M$45)</f>
        <v>3</v>
      </c>
      <c r="X101" s="174"/>
      <c r="Y101" s="174"/>
      <c r="Z101" s="174"/>
      <c r="AA101" s="174"/>
      <c r="AB101" s="174">
        <f>W101+S101+O101+SUM([1]CBGV!Q37:Q45)</f>
        <v>154.25</v>
      </c>
      <c r="AC101" s="174"/>
      <c r="AD101" s="174"/>
      <c r="AE101" s="174"/>
      <c r="AF101" s="178">
        <f t="shared" si="88"/>
        <v>17.138888888888889</v>
      </c>
      <c r="AG101" s="178"/>
      <c r="AH101" s="178"/>
      <c r="AI101" s="178"/>
    </row>
    <row r="102" spans="1:37" ht="11.25" x14ac:dyDescent="0.2">
      <c r="A102" s="184">
        <v>6</v>
      </c>
      <c r="B102" s="180" t="s">
        <v>296</v>
      </c>
      <c r="C102" s="180"/>
      <c r="D102" s="174">
        <v>3</v>
      </c>
      <c r="E102" s="174"/>
      <c r="F102" s="174"/>
      <c r="G102" s="174"/>
      <c r="H102" s="174">
        <v>3</v>
      </c>
      <c r="I102" s="174"/>
      <c r="J102" s="174"/>
      <c r="K102" s="174"/>
      <c r="L102" s="174">
        <v>2</v>
      </c>
      <c r="M102" s="174"/>
      <c r="N102" s="174"/>
      <c r="O102" s="174">
        <f>L102*$C$43</f>
        <v>9.5</v>
      </c>
      <c r="P102" s="174"/>
      <c r="Q102" s="174"/>
      <c r="R102" s="174"/>
      <c r="S102" s="174">
        <f>K91</f>
        <v>37</v>
      </c>
      <c r="T102" s="174"/>
      <c r="U102" s="174"/>
      <c r="V102" s="174"/>
      <c r="W102" s="174">
        <f>SUM([1]CBGV!$M$46:$M$50)</f>
        <v>3</v>
      </c>
      <c r="X102" s="174"/>
      <c r="Y102" s="174"/>
      <c r="Z102" s="174"/>
      <c r="AA102" s="174"/>
      <c r="AB102" s="174">
        <f>W102+S102+O102+SUM([1]CBGV!Q46:Q50)</f>
        <v>49.5</v>
      </c>
      <c r="AC102" s="174"/>
      <c r="AD102" s="174"/>
      <c r="AE102" s="174"/>
      <c r="AF102" s="178">
        <f t="shared" si="88"/>
        <v>16.5</v>
      </c>
      <c r="AG102" s="178"/>
      <c r="AH102" s="178"/>
      <c r="AI102" s="178"/>
    </row>
    <row r="103" spans="1:37" ht="11.25" x14ac:dyDescent="0.2">
      <c r="A103" s="185"/>
      <c r="B103" s="180" t="s">
        <v>26</v>
      </c>
      <c r="C103" s="180"/>
      <c r="D103" s="174">
        <v>2</v>
      </c>
      <c r="E103" s="174"/>
      <c r="F103" s="174"/>
      <c r="G103" s="174"/>
      <c r="H103" s="174">
        <v>2</v>
      </c>
      <c r="I103" s="174"/>
      <c r="J103" s="174"/>
      <c r="K103" s="174"/>
      <c r="L103" s="174">
        <v>1</v>
      </c>
      <c r="M103" s="174"/>
      <c r="N103" s="174"/>
      <c r="O103" s="174">
        <f>L103*$C$43</f>
        <v>4.75</v>
      </c>
      <c r="P103" s="174"/>
      <c r="Q103" s="174"/>
      <c r="R103" s="174"/>
      <c r="S103" s="174">
        <f>N91</f>
        <v>28</v>
      </c>
      <c r="T103" s="174"/>
      <c r="U103" s="174"/>
      <c r="V103" s="174"/>
      <c r="W103" s="174">
        <f>SUM([1]CBGV!M49:M50)</f>
        <v>0</v>
      </c>
      <c r="X103" s="174"/>
      <c r="Y103" s="174"/>
      <c r="Z103" s="174"/>
      <c r="AA103" s="174"/>
      <c r="AB103" s="174">
        <f>W103+S103+O103+SUM([1]CBGV!Q47:Q51)</f>
        <v>32.75</v>
      </c>
      <c r="AC103" s="174"/>
      <c r="AD103" s="174"/>
      <c r="AE103" s="174"/>
      <c r="AF103" s="178">
        <f>AB103/H103</f>
        <v>16.375</v>
      </c>
      <c r="AG103" s="178"/>
      <c r="AH103" s="178"/>
      <c r="AI103" s="178"/>
    </row>
    <row r="104" spans="1:37" ht="11.25" x14ac:dyDescent="0.2">
      <c r="A104" s="91">
        <v>7</v>
      </c>
      <c r="B104" s="180" t="s">
        <v>297</v>
      </c>
      <c r="C104" s="180"/>
      <c r="D104" s="174">
        <v>4</v>
      </c>
      <c r="E104" s="174"/>
      <c r="F104" s="174"/>
      <c r="G104" s="174"/>
      <c r="H104" s="174">
        <v>4</v>
      </c>
      <c r="I104" s="174"/>
      <c r="J104" s="174"/>
      <c r="K104" s="174"/>
      <c r="L104" s="174">
        <v>3</v>
      </c>
      <c r="M104" s="174"/>
      <c r="N104" s="174"/>
      <c r="O104" s="174">
        <f t="shared" si="87"/>
        <v>14.25</v>
      </c>
      <c r="P104" s="174"/>
      <c r="Q104" s="174"/>
      <c r="R104" s="174"/>
      <c r="S104" s="174">
        <f>L91</f>
        <v>44</v>
      </c>
      <c r="T104" s="174"/>
      <c r="U104" s="174"/>
      <c r="V104" s="174"/>
      <c r="W104" s="174">
        <f>SUM([1]CBGV!$M$51:$M$54)</f>
        <v>3</v>
      </c>
      <c r="X104" s="174"/>
      <c r="Y104" s="174"/>
      <c r="Z104" s="174"/>
      <c r="AA104" s="174"/>
      <c r="AB104" s="181">
        <f>W104+S104+O104+SUM([1]CBGV!Q51:Q54)</f>
        <v>61.25</v>
      </c>
      <c r="AC104" s="182"/>
      <c r="AD104" s="182"/>
      <c r="AE104" s="183"/>
      <c r="AF104" s="178">
        <f t="shared" si="88"/>
        <v>15.3125</v>
      </c>
      <c r="AG104" s="178"/>
      <c r="AH104" s="178"/>
      <c r="AI104" s="178"/>
    </row>
    <row r="105" spans="1:37" ht="11.25" x14ac:dyDescent="0.2">
      <c r="A105" s="91">
        <v>8</v>
      </c>
      <c r="B105" s="180" t="s">
        <v>298</v>
      </c>
      <c r="C105" s="180"/>
      <c r="D105" s="174">
        <v>6</v>
      </c>
      <c r="E105" s="174"/>
      <c r="F105" s="174"/>
      <c r="G105" s="174"/>
      <c r="H105" s="174">
        <v>6</v>
      </c>
      <c r="I105" s="174"/>
      <c r="J105" s="174"/>
      <c r="K105" s="174"/>
      <c r="L105" s="174">
        <v>1</v>
      </c>
      <c r="M105" s="174"/>
      <c r="N105" s="174"/>
      <c r="O105" s="174">
        <f t="shared" si="87"/>
        <v>4.75</v>
      </c>
      <c r="P105" s="174"/>
      <c r="Q105" s="174"/>
      <c r="R105" s="174"/>
      <c r="S105" s="174">
        <f>M91</f>
        <v>94</v>
      </c>
      <c r="T105" s="174"/>
      <c r="U105" s="174"/>
      <c r="V105" s="174"/>
      <c r="W105" s="174">
        <f>SUM([1]CBGV!$M$55:$M$61)</f>
        <v>3</v>
      </c>
      <c r="X105" s="174"/>
      <c r="Y105" s="174"/>
      <c r="Z105" s="174"/>
      <c r="AA105" s="174"/>
      <c r="AB105" s="174">
        <f>W105+S105+O105+SUM([1]CBGV!Q55:Q62)</f>
        <v>101.75</v>
      </c>
      <c r="AC105" s="174"/>
      <c r="AD105" s="174"/>
      <c r="AE105" s="174"/>
      <c r="AF105" s="178">
        <f t="shared" si="88"/>
        <v>16.958333333333332</v>
      </c>
      <c r="AG105" s="178"/>
      <c r="AH105" s="178"/>
      <c r="AI105" s="178"/>
    </row>
    <row r="106" spans="1:37" ht="11.25" x14ac:dyDescent="0.2">
      <c r="A106" s="91">
        <v>9</v>
      </c>
      <c r="B106" s="180" t="s">
        <v>233</v>
      </c>
      <c r="C106" s="180"/>
      <c r="D106" s="174" t="e">
        <f>COUNTIF([1]CBGV!P$1:P$65536,"TQ")+COUNTIF([1]CBGV!P$1:P$65536,"Q")</f>
        <v>#VALUE!</v>
      </c>
      <c r="E106" s="174"/>
      <c r="F106" s="174"/>
      <c r="G106" s="174"/>
      <c r="H106" s="174">
        <v>7</v>
      </c>
      <c r="I106" s="174"/>
      <c r="J106" s="174"/>
      <c r="K106" s="174"/>
      <c r="L106" s="174">
        <f>COUNTA([1]CBGV!$K$62:$K$68)</f>
        <v>0</v>
      </c>
      <c r="M106" s="174"/>
      <c r="N106" s="174"/>
      <c r="O106" s="174">
        <f t="shared" si="87"/>
        <v>0</v>
      </c>
      <c r="P106" s="174"/>
      <c r="Q106" s="174"/>
      <c r="R106" s="174"/>
      <c r="S106" s="174">
        <f>P91+O91</f>
        <v>84</v>
      </c>
      <c r="T106" s="174"/>
      <c r="U106" s="174"/>
      <c r="V106" s="174"/>
      <c r="W106" s="174">
        <f>SUM([1]CBGV!$M$62:$M$68)</f>
        <v>36</v>
      </c>
      <c r="X106" s="174"/>
      <c r="Y106" s="174"/>
      <c r="Z106" s="174"/>
      <c r="AA106" s="174"/>
      <c r="AB106" s="174">
        <f>W106+S106+O106+SUM([1]CBGV!Q62:Q68)</f>
        <v>120</v>
      </c>
      <c r="AC106" s="174"/>
      <c r="AD106" s="174"/>
      <c r="AE106" s="174"/>
      <c r="AF106" s="178">
        <f t="shared" si="88"/>
        <v>17.142857142857142</v>
      </c>
      <c r="AG106" s="178"/>
      <c r="AH106" s="178"/>
      <c r="AI106" s="178"/>
    </row>
    <row r="107" spans="1:37" ht="8.25" customHeight="1" x14ac:dyDescent="0.2">
      <c r="D107" s="170" t="e">
        <f>SUM(D97:G106)</f>
        <v>#VALUE!</v>
      </c>
      <c r="E107" s="170"/>
      <c r="F107" s="170"/>
      <c r="G107" s="170"/>
      <c r="L107" s="171">
        <f>SUM(L97:N106)</f>
        <v>28</v>
      </c>
      <c r="M107" s="171"/>
      <c r="N107" s="171"/>
    </row>
    <row r="108" spans="1:37" ht="11.25" x14ac:dyDescent="0.2">
      <c r="A108" s="179" t="s">
        <v>299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</row>
    <row r="109" spans="1:37" ht="11.25" x14ac:dyDescent="0.2">
      <c r="A109" s="93" t="s">
        <v>266</v>
      </c>
      <c r="B109" s="172" t="s">
        <v>284</v>
      </c>
      <c r="C109" s="172"/>
      <c r="D109" s="172" t="s">
        <v>285</v>
      </c>
      <c r="E109" s="172"/>
      <c r="F109" s="172"/>
      <c r="G109" s="172"/>
      <c r="H109" s="172" t="s">
        <v>286</v>
      </c>
      <c r="I109" s="172"/>
      <c r="J109" s="172"/>
      <c r="K109" s="172"/>
      <c r="L109" s="172" t="s">
        <v>45</v>
      </c>
      <c r="M109" s="172"/>
      <c r="N109" s="172"/>
      <c r="O109" s="172" t="s">
        <v>287</v>
      </c>
      <c r="P109" s="172"/>
      <c r="Q109" s="172"/>
      <c r="R109" s="172"/>
      <c r="S109" s="172" t="s">
        <v>288</v>
      </c>
      <c r="T109" s="172"/>
      <c r="U109" s="172"/>
      <c r="V109" s="172"/>
      <c r="W109" s="172" t="s">
        <v>289</v>
      </c>
      <c r="X109" s="172"/>
      <c r="Y109" s="172"/>
      <c r="Z109" s="172"/>
      <c r="AA109" s="172"/>
      <c r="AB109" s="172" t="s">
        <v>290</v>
      </c>
      <c r="AC109" s="172"/>
      <c r="AD109" s="172"/>
      <c r="AE109" s="172"/>
      <c r="AF109" s="166" t="s">
        <v>291</v>
      </c>
      <c r="AG109" s="167"/>
      <c r="AH109" s="167"/>
      <c r="AI109" s="168"/>
    </row>
    <row r="110" spans="1:37" ht="11.25" x14ac:dyDescent="0.2">
      <c r="A110" s="94">
        <v>1</v>
      </c>
      <c r="B110" s="173" t="s">
        <v>292</v>
      </c>
      <c r="C110" s="173"/>
      <c r="D110" s="172">
        <f t="shared" ref="D110:D119" si="89">D97</f>
        <v>16</v>
      </c>
      <c r="E110" s="172"/>
      <c r="F110" s="172"/>
      <c r="G110" s="172"/>
      <c r="H110" s="174">
        <f>D110</f>
        <v>16</v>
      </c>
      <c r="I110" s="174"/>
      <c r="J110" s="174"/>
      <c r="K110" s="174"/>
      <c r="L110" s="174">
        <f>L97</f>
        <v>11</v>
      </c>
      <c r="M110" s="174"/>
      <c r="N110" s="174"/>
      <c r="O110" s="172">
        <f>L110*$C$43</f>
        <v>52.25</v>
      </c>
      <c r="P110" s="172"/>
      <c r="Q110" s="172"/>
      <c r="R110" s="172"/>
      <c r="S110" s="172">
        <f>S91+W91+3*AJ110</f>
        <v>177</v>
      </c>
      <c r="T110" s="172"/>
      <c r="U110" s="172"/>
      <c r="V110" s="172"/>
      <c r="W110" s="172">
        <f>SUM([1]CBGV!$M$3:$M$16)</f>
        <v>8</v>
      </c>
      <c r="X110" s="172"/>
      <c r="Y110" s="172"/>
      <c r="Z110" s="172"/>
      <c r="AA110" s="172"/>
      <c r="AB110" s="166">
        <f>W110+S110+O110+SUM([1]CBGV!Q3:Q16)</f>
        <v>244.25</v>
      </c>
      <c r="AC110" s="167"/>
      <c r="AD110" s="167"/>
      <c r="AE110" s="168"/>
      <c r="AF110" s="169">
        <f>AB110/H110</f>
        <v>15.265625</v>
      </c>
      <c r="AG110" s="169"/>
      <c r="AH110" s="169"/>
      <c r="AI110" s="169"/>
      <c r="AJ110" s="92">
        <v>6</v>
      </c>
      <c r="AK110" s="95">
        <f>(AF97*18+AF110*17)/35</f>
        <v>15.844196428571429</v>
      </c>
    </row>
    <row r="111" spans="1:37" ht="11.25" x14ac:dyDescent="0.2">
      <c r="A111" s="94">
        <v>2</v>
      </c>
      <c r="B111" s="173" t="s">
        <v>293</v>
      </c>
      <c r="C111" s="173"/>
      <c r="D111" s="172">
        <f t="shared" si="89"/>
        <v>7</v>
      </c>
      <c r="E111" s="172"/>
      <c r="F111" s="172"/>
      <c r="G111" s="172"/>
      <c r="H111" s="174">
        <f>D111</f>
        <v>7</v>
      </c>
      <c r="I111" s="174"/>
      <c r="J111" s="174"/>
      <c r="K111" s="174"/>
      <c r="L111" s="174">
        <f>L98</f>
        <v>3</v>
      </c>
      <c r="M111" s="174"/>
      <c r="N111" s="174"/>
      <c r="O111" s="172">
        <f t="shared" ref="O111:O119" si="90">L111*$C$43</f>
        <v>14.25</v>
      </c>
      <c r="P111" s="172"/>
      <c r="Q111" s="172"/>
      <c r="R111" s="172"/>
      <c r="S111" s="172">
        <f>T91+SUM(X53:X71)</f>
        <v>95</v>
      </c>
      <c r="T111" s="172"/>
      <c r="U111" s="172"/>
      <c r="V111" s="172"/>
      <c r="W111" s="172">
        <f>SUM([1]CBGV!$M$20:$M$26)</f>
        <v>6</v>
      </c>
      <c r="X111" s="172"/>
      <c r="Y111" s="172"/>
      <c r="Z111" s="172"/>
      <c r="AA111" s="172"/>
      <c r="AB111" s="166">
        <f>W111+S111+O111+SUM([1]CBGV!Q20:Q26)</f>
        <v>115.25</v>
      </c>
      <c r="AC111" s="167"/>
      <c r="AD111" s="167"/>
      <c r="AE111" s="168"/>
      <c r="AF111" s="169">
        <f t="shared" ref="AF111:AF119" si="91">AB111/H111</f>
        <v>16.464285714285715</v>
      </c>
      <c r="AG111" s="169"/>
      <c r="AH111" s="169"/>
      <c r="AI111" s="169"/>
      <c r="AJ111" s="48"/>
      <c r="AK111" s="95">
        <f t="shared" ref="AK111:AK119" si="92">(AF98*18+AF111*17)/35</f>
        <v>15.876530612244899</v>
      </c>
    </row>
    <row r="112" spans="1:37" ht="11.25" x14ac:dyDescent="0.2">
      <c r="A112" s="94">
        <v>3</v>
      </c>
      <c r="B112" s="173" t="s">
        <v>294</v>
      </c>
      <c r="C112" s="173"/>
      <c r="D112" s="172" t="e">
        <f t="shared" si="89"/>
        <v>#VALUE!</v>
      </c>
      <c r="E112" s="172"/>
      <c r="F112" s="172"/>
      <c r="G112" s="172"/>
      <c r="H112" s="174" t="e">
        <f t="shared" ref="H112:H118" si="93">D112</f>
        <v>#VALUE!</v>
      </c>
      <c r="I112" s="174"/>
      <c r="J112" s="174"/>
      <c r="K112" s="174"/>
      <c r="L112" s="174">
        <f t="shared" ref="L112:L119" si="94">L99</f>
        <v>3</v>
      </c>
      <c r="M112" s="174"/>
      <c r="N112" s="174"/>
      <c r="O112" s="172">
        <f t="shared" si="90"/>
        <v>14.25</v>
      </c>
      <c r="P112" s="172"/>
      <c r="Q112" s="172"/>
      <c r="R112" s="172"/>
      <c r="S112" s="172">
        <f>U91</f>
        <v>75</v>
      </c>
      <c r="T112" s="172"/>
      <c r="U112" s="172"/>
      <c r="V112" s="172"/>
      <c r="W112" s="172">
        <f>SUM([1]CBGV!$M$27:$M$31)</f>
        <v>5</v>
      </c>
      <c r="X112" s="172"/>
      <c r="Y112" s="172"/>
      <c r="Z112" s="172"/>
      <c r="AA112" s="172"/>
      <c r="AB112" s="166">
        <f>W112+S112+O112+SUM([1]CBGV!Q27:Q31)</f>
        <v>94.25</v>
      </c>
      <c r="AC112" s="167"/>
      <c r="AD112" s="167"/>
      <c r="AE112" s="168"/>
      <c r="AF112" s="169" t="e">
        <f t="shared" si="91"/>
        <v>#VALUE!</v>
      </c>
      <c r="AG112" s="169"/>
      <c r="AH112" s="169"/>
      <c r="AI112" s="169"/>
      <c r="AJ112" s="48"/>
      <c r="AK112" s="95" t="e">
        <f t="shared" si="92"/>
        <v>#VALUE!</v>
      </c>
    </row>
    <row r="113" spans="1:37" ht="11.25" x14ac:dyDescent="0.2">
      <c r="A113" s="94">
        <v>4</v>
      </c>
      <c r="B113" s="173" t="s">
        <v>295</v>
      </c>
      <c r="C113" s="173"/>
      <c r="D113" s="172">
        <f t="shared" si="89"/>
        <v>4</v>
      </c>
      <c r="E113" s="172"/>
      <c r="F113" s="172"/>
      <c r="G113" s="172"/>
      <c r="H113" s="174">
        <v>5</v>
      </c>
      <c r="I113" s="174"/>
      <c r="J113" s="174"/>
      <c r="K113" s="174"/>
      <c r="L113" s="174">
        <f t="shared" si="94"/>
        <v>1</v>
      </c>
      <c r="M113" s="174"/>
      <c r="N113" s="174"/>
      <c r="O113" s="172">
        <f t="shared" si="90"/>
        <v>4.75</v>
      </c>
      <c r="P113" s="172"/>
      <c r="Q113" s="172"/>
      <c r="R113" s="172"/>
      <c r="S113" s="172">
        <f>V91+SUM(X43:X52)+3*AJ113</f>
        <v>60</v>
      </c>
      <c r="T113" s="172"/>
      <c r="U113" s="172"/>
      <c r="V113" s="172"/>
      <c r="W113" s="172">
        <f>SUM([1]CBGV!$M$32:$M$36)</f>
        <v>0</v>
      </c>
      <c r="X113" s="172"/>
      <c r="Y113" s="172"/>
      <c r="Z113" s="172"/>
      <c r="AA113" s="172"/>
      <c r="AB113" s="166">
        <f>W113+S113+O113+SUM([1]CBGV!Q32:Q36)</f>
        <v>80.75</v>
      </c>
      <c r="AC113" s="167"/>
      <c r="AD113" s="167"/>
      <c r="AE113" s="168"/>
      <c r="AF113" s="169">
        <f>AB113/H113</f>
        <v>16.149999999999999</v>
      </c>
      <c r="AG113" s="169"/>
      <c r="AH113" s="169"/>
      <c r="AI113" s="169"/>
      <c r="AJ113" s="92">
        <v>3</v>
      </c>
      <c r="AK113" s="95">
        <f t="shared" si="92"/>
        <v>16.664285714285715</v>
      </c>
    </row>
    <row r="114" spans="1:37" ht="11.25" x14ac:dyDescent="0.2">
      <c r="A114" s="94">
        <v>5</v>
      </c>
      <c r="B114" s="173" t="s">
        <v>235</v>
      </c>
      <c r="C114" s="173"/>
      <c r="D114" s="172">
        <f t="shared" si="89"/>
        <v>9</v>
      </c>
      <c r="E114" s="172"/>
      <c r="F114" s="172"/>
      <c r="G114" s="172"/>
      <c r="H114" s="174">
        <f t="shared" si="93"/>
        <v>9</v>
      </c>
      <c r="I114" s="174"/>
      <c r="J114" s="174"/>
      <c r="K114" s="174"/>
      <c r="L114" s="174">
        <f t="shared" si="94"/>
        <v>3</v>
      </c>
      <c r="M114" s="174"/>
      <c r="N114" s="174"/>
      <c r="O114" s="172">
        <f t="shared" si="90"/>
        <v>14.25</v>
      </c>
      <c r="P114" s="172"/>
      <c r="Q114" s="172"/>
      <c r="R114" s="172"/>
      <c r="S114" s="172">
        <f>Y91</f>
        <v>112</v>
      </c>
      <c r="T114" s="172"/>
      <c r="U114" s="172"/>
      <c r="V114" s="172"/>
      <c r="W114" s="172">
        <f>SUM([1]CBGV!$M$37:$M$45)</f>
        <v>3</v>
      </c>
      <c r="X114" s="172"/>
      <c r="Y114" s="172"/>
      <c r="Z114" s="172"/>
      <c r="AA114" s="172"/>
      <c r="AB114" s="166">
        <f>W114+S114+O114+SUM([1]CBGV!Q37:Q45)</f>
        <v>145.25</v>
      </c>
      <c r="AC114" s="167"/>
      <c r="AD114" s="167"/>
      <c r="AE114" s="168"/>
      <c r="AF114" s="169">
        <f t="shared" si="91"/>
        <v>16.138888888888889</v>
      </c>
      <c r="AG114" s="169"/>
      <c r="AH114" s="169"/>
      <c r="AI114" s="169"/>
      <c r="AK114" s="95">
        <f t="shared" si="92"/>
        <v>16.653174603174602</v>
      </c>
    </row>
    <row r="115" spans="1:37" ht="11.25" x14ac:dyDescent="0.2">
      <c r="A115" s="176">
        <v>6</v>
      </c>
      <c r="B115" s="173" t="s">
        <v>296</v>
      </c>
      <c r="C115" s="173"/>
      <c r="D115" s="172">
        <f t="shared" si="89"/>
        <v>3</v>
      </c>
      <c r="E115" s="172"/>
      <c r="F115" s="172"/>
      <c r="G115" s="172"/>
      <c r="H115" s="174">
        <v>3</v>
      </c>
      <c r="I115" s="174"/>
      <c r="J115" s="174"/>
      <c r="K115" s="174"/>
      <c r="L115" s="175">
        <v>1</v>
      </c>
      <c r="M115" s="175"/>
      <c r="N115" s="175"/>
      <c r="O115" s="172">
        <f t="shared" si="90"/>
        <v>4.75</v>
      </c>
      <c r="P115" s="172"/>
      <c r="Q115" s="172"/>
      <c r="R115" s="172"/>
      <c r="S115" s="172">
        <f>Z91</f>
        <v>44</v>
      </c>
      <c r="T115" s="172"/>
      <c r="U115" s="172"/>
      <c r="V115" s="172"/>
      <c r="W115" s="172">
        <f>SUM([1]CBGV!$M$46:$M$50)</f>
        <v>3</v>
      </c>
      <c r="X115" s="172"/>
      <c r="Y115" s="172"/>
      <c r="Z115" s="172"/>
      <c r="AA115" s="172"/>
      <c r="AB115" s="166">
        <f>W115+S115+O115+SUM([1]CBGV!Q46:Q50)</f>
        <v>51.75</v>
      </c>
      <c r="AC115" s="167"/>
      <c r="AD115" s="167"/>
      <c r="AE115" s="168"/>
      <c r="AF115" s="169">
        <f t="shared" si="91"/>
        <v>17.25</v>
      </c>
      <c r="AG115" s="169"/>
      <c r="AH115" s="169"/>
      <c r="AI115" s="169"/>
      <c r="AK115" s="95">
        <f t="shared" si="92"/>
        <v>16.864285714285714</v>
      </c>
    </row>
    <row r="116" spans="1:37" ht="11.25" x14ac:dyDescent="0.2">
      <c r="A116" s="177"/>
      <c r="B116" s="173" t="s">
        <v>26</v>
      </c>
      <c r="C116" s="173"/>
      <c r="D116" s="172">
        <f t="shared" si="89"/>
        <v>2</v>
      </c>
      <c r="E116" s="172"/>
      <c r="F116" s="172"/>
      <c r="G116" s="172"/>
      <c r="H116" s="174">
        <v>2</v>
      </c>
      <c r="I116" s="174"/>
      <c r="J116" s="174"/>
      <c r="K116" s="174"/>
      <c r="L116" s="174">
        <f t="shared" si="94"/>
        <v>1</v>
      </c>
      <c r="M116" s="174"/>
      <c r="N116" s="174"/>
      <c r="O116" s="172">
        <f>L116*$C$43</f>
        <v>4.75</v>
      </c>
      <c r="P116" s="172"/>
      <c r="Q116" s="172"/>
      <c r="R116" s="172"/>
      <c r="S116" s="172">
        <f>AC91</f>
        <v>28</v>
      </c>
      <c r="T116" s="172"/>
      <c r="U116" s="172"/>
      <c r="V116" s="172"/>
      <c r="W116" s="172"/>
      <c r="X116" s="172"/>
      <c r="Y116" s="172"/>
      <c r="Z116" s="172"/>
      <c r="AA116" s="172"/>
      <c r="AB116" s="166">
        <f>W116+S116+O116+SUM([1]CBGV!Q47:Q51)</f>
        <v>32.75</v>
      </c>
      <c r="AC116" s="167"/>
      <c r="AD116" s="167"/>
      <c r="AE116" s="168"/>
      <c r="AF116" s="169">
        <f>AB116/H116</f>
        <v>16.375</v>
      </c>
      <c r="AG116" s="169"/>
      <c r="AH116" s="169"/>
      <c r="AI116" s="169"/>
      <c r="AK116" s="95">
        <f>(AF103*18+AF116*17)/35</f>
        <v>16.375</v>
      </c>
    </row>
    <row r="117" spans="1:37" ht="11.25" x14ac:dyDescent="0.2">
      <c r="A117" s="94">
        <v>7</v>
      </c>
      <c r="B117" s="173" t="s">
        <v>297</v>
      </c>
      <c r="C117" s="173"/>
      <c r="D117" s="172">
        <f t="shared" si="89"/>
        <v>4</v>
      </c>
      <c r="E117" s="172"/>
      <c r="F117" s="172"/>
      <c r="G117" s="172"/>
      <c r="H117" s="174">
        <v>4</v>
      </c>
      <c r="I117" s="174"/>
      <c r="J117" s="174"/>
      <c r="K117" s="174"/>
      <c r="L117" s="175">
        <v>4</v>
      </c>
      <c r="M117" s="175"/>
      <c r="N117" s="175"/>
      <c r="O117" s="172">
        <f t="shared" si="90"/>
        <v>19</v>
      </c>
      <c r="P117" s="172"/>
      <c r="Q117" s="172"/>
      <c r="R117" s="172"/>
      <c r="S117" s="172">
        <f>AA91</f>
        <v>37</v>
      </c>
      <c r="T117" s="172"/>
      <c r="U117" s="172"/>
      <c r="V117" s="172"/>
      <c r="W117" s="172">
        <f>SUM([1]CBGV!$M$51:$M$54)</f>
        <v>3</v>
      </c>
      <c r="X117" s="172"/>
      <c r="Y117" s="172"/>
      <c r="Z117" s="172"/>
      <c r="AA117" s="172"/>
      <c r="AB117" s="166">
        <f>W117+S117+O117+SUM([1]CBGV!Q51:Q54)</f>
        <v>59</v>
      </c>
      <c r="AC117" s="167"/>
      <c r="AD117" s="167"/>
      <c r="AE117" s="168"/>
      <c r="AF117" s="169">
        <f t="shared" si="91"/>
        <v>14.75</v>
      </c>
      <c r="AG117" s="169"/>
      <c r="AH117" s="169"/>
      <c r="AI117" s="169"/>
      <c r="AK117" s="95">
        <f t="shared" si="92"/>
        <v>15.039285714285715</v>
      </c>
    </row>
    <row r="118" spans="1:37" ht="11.25" x14ac:dyDescent="0.2">
      <c r="A118" s="94">
        <v>8</v>
      </c>
      <c r="B118" s="173" t="s">
        <v>298</v>
      </c>
      <c r="C118" s="173"/>
      <c r="D118" s="172">
        <f t="shared" si="89"/>
        <v>6</v>
      </c>
      <c r="E118" s="172"/>
      <c r="F118" s="172"/>
      <c r="G118" s="172"/>
      <c r="H118" s="174">
        <f t="shared" si="93"/>
        <v>6</v>
      </c>
      <c r="I118" s="174"/>
      <c r="J118" s="174"/>
      <c r="K118" s="174"/>
      <c r="L118" s="174">
        <f t="shared" si="94"/>
        <v>1</v>
      </c>
      <c r="M118" s="174"/>
      <c r="N118" s="174"/>
      <c r="O118" s="172">
        <f t="shared" si="90"/>
        <v>4.75</v>
      </c>
      <c r="P118" s="172"/>
      <c r="Q118" s="172"/>
      <c r="R118" s="172"/>
      <c r="S118" s="172">
        <f>AB91</f>
        <v>99</v>
      </c>
      <c r="T118" s="172"/>
      <c r="U118" s="172"/>
      <c r="V118" s="172"/>
      <c r="W118" s="172">
        <f>SUM([1]CBGV!$M$55:$M$61)</f>
        <v>3</v>
      </c>
      <c r="X118" s="172"/>
      <c r="Y118" s="172"/>
      <c r="Z118" s="172"/>
      <c r="AA118" s="172"/>
      <c r="AB118" s="166">
        <f>W118+S118+O118+SUM([1]CBGV!Q55:Q61)</f>
        <v>106.75</v>
      </c>
      <c r="AC118" s="167"/>
      <c r="AD118" s="167"/>
      <c r="AE118" s="168"/>
      <c r="AF118" s="169">
        <f t="shared" si="91"/>
        <v>17.791666666666668</v>
      </c>
      <c r="AG118" s="169"/>
      <c r="AH118" s="169"/>
      <c r="AI118" s="169"/>
      <c r="AK118" s="95">
        <f>(AF105*18+AF118*17)/35</f>
        <v>17.363095238095241</v>
      </c>
    </row>
    <row r="119" spans="1:37" ht="11.25" x14ac:dyDescent="0.2">
      <c r="A119" s="94">
        <v>9</v>
      </c>
      <c r="B119" s="173" t="s">
        <v>233</v>
      </c>
      <c r="C119" s="173"/>
      <c r="D119" s="172" t="e">
        <f t="shared" si="89"/>
        <v>#VALUE!</v>
      </c>
      <c r="E119" s="172"/>
      <c r="F119" s="172"/>
      <c r="G119" s="172"/>
      <c r="H119" s="174">
        <v>7</v>
      </c>
      <c r="I119" s="174"/>
      <c r="J119" s="174"/>
      <c r="K119" s="174"/>
      <c r="L119" s="174">
        <f t="shared" si="94"/>
        <v>0</v>
      </c>
      <c r="M119" s="174"/>
      <c r="N119" s="174"/>
      <c r="O119" s="172">
        <f t="shared" si="90"/>
        <v>0</v>
      </c>
      <c r="P119" s="172"/>
      <c r="Q119" s="172"/>
      <c r="R119" s="172"/>
      <c r="S119" s="172">
        <f>AD91+AE91</f>
        <v>84</v>
      </c>
      <c r="T119" s="172"/>
      <c r="U119" s="172"/>
      <c r="V119" s="172"/>
      <c r="W119" s="172">
        <f>SUM([1]CBGV!$M$62:$M$68)</f>
        <v>36</v>
      </c>
      <c r="X119" s="172"/>
      <c r="Y119" s="172"/>
      <c r="Z119" s="172"/>
      <c r="AA119" s="172"/>
      <c r="AB119" s="166">
        <f>W119+S119+O119+SUM([1]CBGV!Q62:Q68)</f>
        <v>120</v>
      </c>
      <c r="AC119" s="167"/>
      <c r="AD119" s="167"/>
      <c r="AE119" s="168"/>
      <c r="AF119" s="169">
        <f t="shared" si="91"/>
        <v>17.142857142857142</v>
      </c>
      <c r="AG119" s="169"/>
      <c r="AH119" s="169"/>
      <c r="AI119" s="169"/>
      <c r="AK119" s="95">
        <f t="shared" si="92"/>
        <v>17.142857142857142</v>
      </c>
    </row>
    <row r="120" spans="1:37" ht="8.25" customHeight="1" x14ac:dyDescent="0.2">
      <c r="D120" s="170" t="e">
        <f>SUM(D110:G119)</f>
        <v>#VALUE!</v>
      </c>
      <c r="E120" s="170"/>
      <c r="F120" s="170"/>
      <c r="G120" s="170"/>
      <c r="L120" s="171">
        <f>SUM(L110:N119)</f>
        <v>28</v>
      </c>
      <c r="M120" s="171"/>
      <c r="N120" s="171"/>
      <c r="AK120" s="96"/>
    </row>
    <row r="121" spans="1:37" ht="11.25" x14ac:dyDescent="0.2"/>
    <row r="122" spans="1:37" ht="11.25" x14ac:dyDescent="0.2"/>
    <row r="123" spans="1:37" ht="11.25" x14ac:dyDescent="0.2"/>
    <row r="124" spans="1:37" ht="11.25" x14ac:dyDescent="0.2"/>
    <row r="125" spans="1:37" ht="11.25" x14ac:dyDescent="0.2"/>
    <row r="126" spans="1:37" ht="11.25" x14ac:dyDescent="0.2"/>
    <row r="127" spans="1:37" ht="11.25" x14ac:dyDescent="0.2"/>
    <row r="128" spans="1:37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  <row r="142" ht="11.25" x14ac:dyDescent="0.2"/>
    <row r="143" ht="11.25" x14ac:dyDescent="0.2"/>
    <row r="144" ht="11.25" x14ac:dyDescent="0.2"/>
    <row r="145" ht="11.25" x14ac:dyDescent="0.2"/>
    <row r="146" ht="11.25" x14ac:dyDescent="0.2"/>
    <row r="147" ht="11.25" x14ac:dyDescent="0.2"/>
    <row r="148" ht="11.25" x14ac:dyDescent="0.2"/>
    <row r="149" ht="11.25" x14ac:dyDescent="0.2"/>
    <row r="150" ht="11.25" x14ac:dyDescent="0.2"/>
    <row r="151" ht="11.25" x14ac:dyDescent="0.2"/>
    <row r="152" ht="11.25" x14ac:dyDescent="0.2"/>
    <row r="153" ht="11.25" x14ac:dyDescent="0.2"/>
    <row r="154" ht="11.25" x14ac:dyDescent="0.2"/>
    <row r="155" ht="11.25" x14ac:dyDescent="0.2"/>
    <row r="156" ht="11.25" x14ac:dyDescent="0.2"/>
    <row r="157" ht="11.25" x14ac:dyDescent="0.2"/>
    <row r="158" ht="11.25" x14ac:dyDescent="0.2"/>
    <row r="159" ht="11.25" x14ac:dyDescent="0.2"/>
    <row r="160" ht="11.25" x14ac:dyDescent="0.2"/>
    <row r="161" ht="11.25" x14ac:dyDescent="0.2"/>
    <row r="162" ht="11.25" x14ac:dyDescent="0.2"/>
    <row r="163" ht="11.25" x14ac:dyDescent="0.2"/>
    <row r="164" ht="11.25" x14ac:dyDescent="0.2"/>
    <row r="165" ht="11.25" x14ac:dyDescent="0.2"/>
    <row r="166" ht="11.25" x14ac:dyDescent="0.2"/>
    <row r="167" ht="11.25" x14ac:dyDescent="0.2"/>
    <row r="168" ht="11.25" x14ac:dyDescent="0.2"/>
    <row r="169" ht="11.25" x14ac:dyDescent="0.2"/>
    <row r="170" ht="11.25" x14ac:dyDescent="0.2"/>
    <row r="171" ht="11.25" x14ac:dyDescent="0.2"/>
    <row r="172" ht="11.25" x14ac:dyDescent="0.2"/>
    <row r="173" ht="11.25" x14ac:dyDescent="0.2"/>
    <row r="174" ht="11.25" x14ac:dyDescent="0.2"/>
    <row r="175" ht="11.25" x14ac:dyDescent="0.2"/>
    <row r="176" ht="11.25" x14ac:dyDescent="0.2"/>
    <row r="177" ht="11.25" x14ac:dyDescent="0.2"/>
    <row r="178" ht="11.25" x14ac:dyDescent="0.2"/>
    <row r="179" ht="11.25" x14ac:dyDescent="0.2"/>
    <row r="180" ht="11.25" x14ac:dyDescent="0.2"/>
    <row r="181" ht="11.25" x14ac:dyDescent="0.2"/>
    <row r="182" ht="11.25" x14ac:dyDescent="0.2"/>
    <row r="183" ht="11.25" x14ac:dyDescent="0.2"/>
    <row r="184" ht="11.25" x14ac:dyDescent="0.2"/>
    <row r="185" ht="11.25" x14ac:dyDescent="0.2"/>
    <row r="186" ht="11.25" x14ac:dyDescent="0.2"/>
    <row r="187" ht="11.25" x14ac:dyDescent="0.2"/>
    <row r="188" ht="11.25" x14ac:dyDescent="0.2"/>
    <row r="189" ht="11.25" x14ac:dyDescent="0.2"/>
    <row r="190" ht="11.25" x14ac:dyDescent="0.2"/>
    <row r="191" ht="11.25" x14ac:dyDescent="0.2"/>
    <row r="192" ht="11.25" x14ac:dyDescent="0.2"/>
    <row r="193" ht="11.25" x14ac:dyDescent="0.2"/>
    <row r="194" ht="11.25" x14ac:dyDescent="0.2"/>
    <row r="195" ht="11.25" x14ac:dyDescent="0.2"/>
    <row r="196" ht="11.25" x14ac:dyDescent="0.2"/>
    <row r="197" ht="11.25" x14ac:dyDescent="0.2"/>
    <row r="198" ht="11.25" x14ac:dyDescent="0.2"/>
    <row r="199" ht="11.25" x14ac:dyDescent="0.2"/>
    <row r="200" ht="11.25" x14ac:dyDescent="0.2"/>
    <row r="201" ht="11.25" x14ac:dyDescent="0.2"/>
    <row r="202" ht="11.25" x14ac:dyDescent="0.2"/>
    <row r="203" ht="11.25" x14ac:dyDescent="0.2"/>
    <row r="204" ht="11.25" x14ac:dyDescent="0.2"/>
    <row r="205" ht="11.25" x14ac:dyDescent="0.2"/>
    <row r="206" ht="11.25" x14ac:dyDescent="0.2"/>
    <row r="207" ht="11.25" x14ac:dyDescent="0.2"/>
    <row r="208" ht="11.25" x14ac:dyDescent="0.2"/>
    <row r="209" ht="11.25" x14ac:dyDescent="0.2"/>
    <row r="210" ht="11.25" x14ac:dyDescent="0.2"/>
    <row r="211" ht="11.25" x14ac:dyDescent="0.2"/>
    <row r="212" ht="11.25" x14ac:dyDescent="0.2"/>
    <row r="213" ht="11.25" x14ac:dyDescent="0.2"/>
    <row r="214" ht="11.25" x14ac:dyDescent="0.2"/>
    <row r="215" ht="11.25" x14ac:dyDescent="0.2"/>
    <row r="216" ht="11.25" x14ac:dyDescent="0.2"/>
    <row r="217" ht="11.25" x14ac:dyDescent="0.2"/>
    <row r="218" ht="11.25" x14ac:dyDescent="0.2"/>
    <row r="219" ht="11.25" x14ac:dyDescent="0.2"/>
    <row r="220" ht="11.25" x14ac:dyDescent="0.2"/>
    <row r="221" ht="11.25" x14ac:dyDescent="0.2"/>
    <row r="222" ht="11.25" x14ac:dyDescent="0.2"/>
    <row r="223" ht="11.25" x14ac:dyDescent="0.2"/>
    <row r="224" ht="11.25" x14ac:dyDescent="0.2"/>
    <row r="225" ht="11.25" x14ac:dyDescent="0.2"/>
    <row r="226" ht="11.25" x14ac:dyDescent="0.2"/>
    <row r="227" ht="11.25" x14ac:dyDescent="0.2"/>
    <row r="228" ht="11.25" x14ac:dyDescent="0.2"/>
    <row r="229" ht="11.25" x14ac:dyDescent="0.2"/>
    <row r="230" ht="11.25" x14ac:dyDescent="0.2"/>
    <row r="231" ht="11.25" x14ac:dyDescent="0.2"/>
    <row r="232" ht="11.25" x14ac:dyDescent="0.2"/>
    <row r="233" ht="11.25" x14ac:dyDescent="0.2"/>
    <row r="234" ht="11.25" x14ac:dyDescent="0.2"/>
    <row r="235" ht="11.25" x14ac:dyDescent="0.2"/>
    <row r="236" ht="11.25" x14ac:dyDescent="0.2"/>
    <row r="237" ht="11.25" x14ac:dyDescent="0.2"/>
    <row r="238" ht="11.25" x14ac:dyDescent="0.2"/>
    <row r="239" ht="11.25" x14ac:dyDescent="0.2"/>
    <row r="240" ht="11.25" x14ac:dyDescent="0.2"/>
    <row r="241" ht="11.25" x14ac:dyDescent="0.2"/>
    <row r="242" ht="11.25" x14ac:dyDescent="0.2"/>
    <row r="243" ht="11.25" x14ac:dyDescent="0.2"/>
    <row r="244" ht="11.25" x14ac:dyDescent="0.2"/>
    <row r="245" ht="11.25" x14ac:dyDescent="0.2"/>
    <row r="246" ht="11.25" x14ac:dyDescent="0.2"/>
    <row r="247" ht="11.25" x14ac:dyDescent="0.2"/>
    <row r="248" ht="11.25" x14ac:dyDescent="0.2"/>
    <row r="249" ht="11.25" x14ac:dyDescent="0.2"/>
    <row r="250" ht="11.25" x14ac:dyDescent="0.2"/>
    <row r="251" ht="11.25" x14ac:dyDescent="0.2"/>
    <row r="252" ht="11.25" x14ac:dyDescent="0.2"/>
    <row r="253" ht="11.25" x14ac:dyDescent="0.2"/>
    <row r="254" ht="11.25" x14ac:dyDescent="0.2"/>
    <row r="255" ht="11.25" x14ac:dyDescent="0.2"/>
    <row r="256" ht="11.25" x14ac:dyDescent="0.2"/>
    <row r="257" ht="11.25" x14ac:dyDescent="0.2"/>
    <row r="258" ht="11.25" x14ac:dyDescent="0.2"/>
    <row r="259" ht="11.25" x14ac:dyDescent="0.2"/>
    <row r="260" ht="11.25" x14ac:dyDescent="0.2"/>
    <row r="261" ht="11.25" x14ac:dyDescent="0.2"/>
    <row r="262" ht="11.25" x14ac:dyDescent="0.2"/>
    <row r="263" ht="11.25" x14ac:dyDescent="0.2"/>
    <row r="264" ht="11.25" x14ac:dyDescent="0.2"/>
    <row r="265" ht="11.25" x14ac:dyDescent="0.2"/>
    <row r="266" ht="11.25" x14ac:dyDescent="0.2"/>
    <row r="267" ht="11.25" x14ac:dyDescent="0.2"/>
    <row r="268" ht="11.25" x14ac:dyDescent="0.2"/>
    <row r="269" ht="11.25" x14ac:dyDescent="0.2"/>
    <row r="270" ht="11.25" x14ac:dyDescent="0.2"/>
    <row r="271" ht="11.25" x14ac:dyDescent="0.2"/>
    <row r="272" ht="11.25" x14ac:dyDescent="0.2"/>
    <row r="273" ht="11.25" x14ac:dyDescent="0.2"/>
    <row r="274" ht="11.25" x14ac:dyDescent="0.2"/>
    <row r="275" ht="11.25" x14ac:dyDescent="0.2"/>
    <row r="276" ht="11.25" x14ac:dyDescent="0.2"/>
    <row r="277" ht="11.25" x14ac:dyDescent="0.2"/>
    <row r="278" ht="11.25" x14ac:dyDescent="0.2"/>
    <row r="279" ht="11.25" x14ac:dyDescent="0.2"/>
    <row r="280" ht="11.25" x14ac:dyDescent="0.2"/>
    <row r="281" ht="11.25" x14ac:dyDescent="0.2"/>
    <row r="282" ht="11.25" x14ac:dyDescent="0.2"/>
    <row r="283" ht="11.25" x14ac:dyDescent="0.2"/>
    <row r="284" ht="11.25" x14ac:dyDescent="0.2"/>
    <row r="285" ht="11.25" x14ac:dyDescent="0.2"/>
    <row r="286" ht="11.25" x14ac:dyDescent="0.2"/>
    <row r="287" ht="11.25" x14ac:dyDescent="0.2"/>
    <row r="288" ht="11.25" x14ac:dyDescent="0.2"/>
    <row r="289" ht="11.25" x14ac:dyDescent="0.2"/>
    <row r="290" ht="11.25" x14ac:dyDescent="0.2"/>
    <row r="291" ht="11.25" x14ac:dyDescent="0.2"/>
    <row r="292" ht="11.25" x14ac:dyDescent="0.2"/>
    <row r="293" ht="11.25" x14ac:dyDescent="0.2"/>
    <row r="294" ht="11.25" x14ac:dyDescent="0.2"/>
    <row r="295" ht="11.25" x14ac:dyDescent="0.2"/>
    <row r="296" ht="11.25" x14ac:dyDescent="0.2"/>
    <row r="297" ht="11.25" x14ac:dyDescent="0.2"/>
    <row r="298" ht="11.25" x14ac:dyDescent="0.2"/>
    <row r="299" ht="11.25" x14ac:dyDescent="0.2"/>
    <row r="300" ht="11.25" x14ac:dyDescent="0.2"/>
    <row r="301" ht="11.25" x14ac:dyDescent="0.2"/>
    <row r="302" ht="11.25" x14ac:dyDescent="0.2"/>
    <row r="303" ht="11.25" x14ac:dyDescent="0.2"/>
    <row r="304" ht="11.25" x14ac:dyDescent="0.2"/>
    <row r="305" ht="11.25" x14ac:dyDescent="0.2"/>
    <row r="306" ht="11.25" x14ac:dyDescent="0.2"/>
    <row r="307" ht="11.25" x14ac:dyDescent="0.2"/>
    <row r="308" ht="11.25" x14ac:dyDescent="0.2"/>
    <row r="309" ht="11.25" x14ac:dyDescent="0.2"/>
    <row r="310" ht="11.25" x14ac:dyDescent="0.2"/>
    <row r="311" ht="11.25" x14ac:dyDescent="0.2"/>
    <row r="312" ht="11.25" x14ac:dyDescent="0.2"/>
    <row r="313" ht="11.25" x14ac:dyDescent="0.2"/>
    <row r="314" ht="11.25" x14ac:dyDescent="0.2"/>
    <row r="315" ht="11.25" x14ac:dyDescent="0.2"/>
    <row r="316" ht="11.25" x14ac:dyDescent="0.2"/>
    <row r="317" ht="11.25" x14ac:dyDescent="0.2"/>
    <row r="318" ht="11.25" x14ac:dyDescent="0.2"/>
    <row r="319" ht="11.25" x14ac:dyDescent="0.2"/>
    <row r="320" ht="11.25" x14ac:dyDescent="0.2"/>
    <row r="321" ht="11.25" x14ac:dyDescent="0.2"/>
    <row r="322" ht="11.25" x14ac:dyDescent="0.2"/>
    <row r="323" ht="11.25" x14ac:dyDescent="0.2"/>
    <row r="324" ht="11.25" x14ac:dyDescent="0.2"/>
    <row r="325" ht="11.25" x14ac:dyDescent="0.2"/>
    <row r="326" ht="11.25" x14ac:dyDescent="0.2"/>
    <row r="327" ht="11.25" x14ac:dyDescent="0.2"/>
    <row r="328" ht="11.25" x14ac:dyDescent="0.2"/>
    <row r="329" ht="11.25" x14ac:dyDescent="0.2"/>
    <row r="330" ht="11.25" x14ac:dyDescent="0.2"/>
    <row r="331" ht="11.25" x14ac:dyDescent="0.2"/>
    <row r="332" ht="11.25" x14ac:dyDescent="0.2"/>
    <row r="333" ht="11.25" x14ac:dyDescent="0.2"/>
    <row r="334" ht="11.25" x14ac:dyDescent="0.2"/>
    <row r="335" ht="11.25" x14ac:dyDescent="0.2"/>
    <row r="336" ht="11.25" x14ac:dyDescent="0.2"/>
    <row r="337" ht="11.25" x14ac:dyDescent="0.2"/>
    <row r="338" ht="11.25" x14ac:dyDescent="0.2"/>
    <row r="339" ht="11.25" x14ac:dyDescent="0.2"/>
    <row r="340" ht="11.25" x14ac:dyDescent="0.2"/>
    <row r="341" ht="11.25" x14ac:dyDescent="0.2"/>
    <row r="342" ht="11.25" x14ac:dyDescent="0.2"/>
    <row r="343" ht="11.25" x14ac:dyDescent="0.2"/>
    <row r="344" ht="11.25" x14ac:dyDescent="0.2"/>
    <row r="345" ht="11.25" x14ac:dyDescent="0.2"/>
    <row r="346" ht="11.25" x14ac:dyDescent="0.2"/>
    <row r="347" ht="11.25" x14ac:dyDescent="0.2"/>
    <row r="348" ht="11.25" x14ac:dyDescent="0.2"/>
    <row r="349" ht="11.25" x14ac:dyDescent="0.2"/>
    <row r="350" ht="11.25" x14ac:dyDescent="0.2"/>
    <row r="351" ht="11.25" x14ac:dyDescent="0.2"/>
    <row r="352" ht="11.25" x14ac:dyDescent="0.2"/>
    <row r="353" ht="11.25" x14ac:dyDescent="0.2"/>
    <row r="354" ht="11.25" x14ac:dyDescent="0.2"/>
    <row r="355" ht="11.25" x14ac:dyDescent="0.2"/>
    <row r="356" ht="11.25" x14ac:dyDescent="0.2"/>
    <row r="357" ht="11.25" x14ac:dyDescent="0.2"/>
    <row r="358" ht="11.25" x14ac:dyDescent="0.2"/>
    <row r="359" ht="11.25" x14ac:dyDescent="0.2"/>
    <row r="360" ht="11.25" x14ac:dyDescent="0.2"/>
    <row r="361" ht="11.25" x14ac:dyDescent="0.2"/>
    <row r="362" ht="11.25" x14ac:dyDescent="0.2"/>
    <row r="363" ht="11.25" x14ac:dyDescent="0.2"/>
    <row r="364" ht="11.25" x14ac:dyDescent="0.2"/>
    <row r="365" ht="11.25" x14ac:dyDescent="0.2"/>
    <row r="366" ht="11.25" x14ac:dyDescent="0.2"/>
    <row r="367" ht="11.25" x14ac:dyDescent="0.2"/>
    <row r="368" ht="11.25" x14ac:dyDescent="0.2"/>
    <row r="369" ht="11.25" x14ac:dyDescent="0.2"/>
    <row r="370" ht="11.25" x14ac:dyDescent="0.2"/>
    <row r="371" ht="11.25" x14ac:dyDescent="0.2"/>
    <row r="372" ht="11.25" x14ac:dyDescent="0.2"/>
    <row r="373" ht="11.25" x14ac:dyDescent="0.2"/>
    <row r="374" ht="11.25" x14ac:dyDescent="0.2"/>
    <row r="375" ht="11.25" x14ac:dyDescent="0.2"/>
    <row r="376" ht="11.25" x14ac:dyDescent="0.2"/>
    <row r="377" ht="11.25" x14ac:dyDescent="0.2"/>
    <row r="378" ht="11.25" x14ac:dyDescent="0.2"/>
    <row r="379" ht="11.25" x14ac:dyDescent="0.2"/>
    <row r="380" ht="11.25" x14ac:dyDescent="0.2"/>
    <row r="381" ht="11.25" x14ac:dyDescent="0.2"/>
    <row r="382" ht="11.25" x14ac:dyDescent="0.2"/>
    <row r="383" ht="11.25" x14ac:dyDescent="0.2"/>
    <row r="384" ht="11.25" x14ac:dyDescent="0.2"/>
    <row r="385" ht="11.25" x14ac:dyDescent="0.2"/>
    <row r="386" ht="11.25" x14ac:dyDescent="0.2"/>
    <row r="387" ht="11.25" x14ac:dyDescent="0.2"/>
    <row r="388" ht="11.25" x14ac:dyDescent="0.2"/>
    <row r="389" ht="11.25" x14ac:dyDescent="0.2"/>
    <row r="390" ht="11.25" x14ac:dyDescent="0.2"/>
    <row r="391" ht="11.25" x14ac:dyDescent="0.2"/>
    <row r="392" ht="11.25" x14ac:dyDescent="0.2"/>
    <row r="393" ht="11.25" x14ac:dyDescent="0.2"/>
    <row r="394" ht="11.25" x14ac:dyDescent="0.2"/>
    <row r="395" ht="11.25" x14ac:dyDescent="0.2"/>
    <row r="396" ht="11.25" x14ac:dyDescent="0.2"/>
    <row r="397" ht="11.25" x14ac:dyDescent="0.2"/>
    <row r="398" ht="11.25" x14ac:dyDescent="0.2"/>
    <row r="399" ht="11.25" x14ac:dyDescent="0.2"/>
    <row r="400" ht="11.25" x14ac:dyDescent="0.2"/>
    <row r="401" ht="11.25" x14ac:dyDescent="0.2"/>
    <row r="402" ht="11.25" x14ac:dyDescent="0.2"/>
    <row r="403" ht="11.25" x14ac:dyDescent="0.2"/>
    <row r="404" ht="11.25" x14ac:dyDescent="0.2"/>
    <row r="405" ht="11.25" x14ac:dyDescent="0.2"/>
    <row r="406" ht="11.25" x14ac:dyDescent="0.2"/>
    <row r="407" ht="11.25" x14ac:dyDescent="0.2"/>
    <row r="408" ht="11.25" x14ac:dyDescent="0.2"/>
    <row r="409" ht="11.25" x14ac:dyDescent="0.2"/>
    <row r="410" ht="11.25" x14ac:dyDescent="0.2"/>
    <row r="411" ht="11.25" x14ac:dyDescent="0.2"/>
    <row r="412" ht="11.25" x14ac:dyDescent="0.2"/>
    <row r="413" ht="11.25" x14ac:dyDescent="0.2"/>
    <row r="414" ht="11.25" x14ac:dyDescent="0.2"/>
    <row r="415" ht="11.25" x14ac:dyDescent="0.2"/>
    <row r="416" ht="11.25" x14ac:dyDescent="0.2"/>
    <row r="417" ht="11.25" x14ac:dyDescent="0.2"/>
    <row r="418" ht="11.25" x14ac:dyDescent="0.2"/>
    <row r="419" ht="11.25" x14ac:dyDescent="0.2"/>
    <row r="420" ht="11.25" x14ac:dyDescent="0.2"/>
    <row r="421" ht="11.25" x14ac:dyDescent="0.2"/>
    <row r="422" ht="11.25" x14ac:dyDescent="0.2"/>
    <row r="423" ht="11.25" x14ac:dyDescent="0.2"/>
    <row r="424" ht="11.25" x14ac:dyDescent="0.2"/>
    <row r="425" ht="11.25" x14ac:dyDescent="0.2"/>
    <row r="426" ht="11.25" x14ac:dyDescent="0.2"/>
    <row r="427" ht="11.25" x14ac:dyDescent="0.2"/>
    <row r="428" ht="11.25" x14ac:dyDescent="0.2"/>
    <row r="429" ht="11.25" x14ac:dyDescent="0.2"/>
    <row r="430" ht="11.25" x14ac:dyDescent="0.2"/>
    <row r="431" ht="11.25" x14ac:dyDescent="0.2"/>
    <row r="432" ht="11.25" x14ac:dyDescent="0.2"/>
    <row r="433" ht="11.25" x14ac:dyDescent="0.2"/>
    <row r="434" ht="11.25" x14ac:dyDescent="0.2"/>
    <row r="435" ht="11.25" x14ac:dyDescent="0.2"/>
    <row r="436" ht="11.25" x14ac:dyDescent="0.2"/>
    <row r="437" ht="11.25" x14ac:dyDescent="0.2"/>
    <row r="438" ht="11.25" x14ac:dyDescent="0.2"/>
    <row r="439" ht="11.25" x14ac:dyDescent="0.2"/>
    <row r="440" ht="11.25" x14ac:dyDescent="0.2"/>
    <row r="441" ht="11.25" x14ac:dyDescent="0.2"/>
    <row r="442" ht="11.25" x14ac:dyDescent="0.2"/>
    <row r="443" ht="11.25" x14ac:dyDescent="0.2"/>
    <row r="444" ht="11.25" x14ac:dyDescent="0.2"/>
    <row r="445" ht="11.25" x14ac:dyDescent="0.2"/>
    <row r="446" ht="11.25" x14ac:dyDescent="0.2"/>
    <row r="447" ht="11.25" x14ac:dyDescent="0.2"/>
    <row r="448" ht="11.25" x14ac:dyDescent="0.2"/>
    <row r="449" ht="11.25" x14ac:dyDescent="0.2"/>
    <row r="450" ht="11.25" x14ac:dyDescent="0.2"/>
    <row r="451" ht="11.25" x14ac:dyDescent="0.2"/>
    <row r="452" ht="11.25" x14ac:dyDescent="0.2"/>
    <row r="453" ht="11.25" x14ac:dyDescent="0.2"/>
    <row r="454" ht="11.25" x14ac:dyDescent="0.2"/>
    <row r="455" ht="11.25" x14ac:dyDescent="0.2"/>
    <row r="456" ht="11.25" x14ac:dyDescent="0.2"/>
    <row r="457" ht="11.25" x14ac:dyDescent="0.2"/>
    <row r="458" ht="11.25" x14ac:dyDescent="0.2"/>
    <row r="459" ht="11.25" x14ac:dyDescent="0.2"/>
    <row r="460" ht="11.25" x14ac:dyDescent="0.2"/>
    <row r="461" ht="11.25" x14ac:dyDescent="0.2"/>
    <row r="462" ht="11.25" x14ac:dyDescent="0.2"/>
    <row r="463" ht="11.25" x14ac:dyDescent="0.2"/>
    <row r="464" ht="11.25" x14ac:dyDescent="0.2"/>
    <row r="465" ht="11.25" x14ac:dyDescent="0.2"/>
    <row r="466" ht="11.25" x14ac:dyDescent="0.2"/>
    <row r="467" ht="11.25" x14ac:dyDescent="0.2"/>
    <row r="468" ht="11.25" x14ac:dyDescent="0.2"/>
    <row r="469" ht="11.25" x14ac:dyDescent="0.2"/>
    <row r="470" ht="11.25" x14ac:dyDescent="0.2"/>
    <row r="471" ht="11.25" x14ac:dyDescent="0.2"/>
    <row r="472" ht="11.25" x14ac:dyDescent="0.2"/>
    <row r="473" ht="11.25" x14ac:dyDescent="0.2"/>
    <row r="474" ht="11.25" x14ac:dyDescent="0.2"/>
    <row r="475" ht="11.25" x14ac:dyDescent="0.2"/>
    <row r="476" ht="11.25" x14ac:dyDescent="0.2"/>
    <row r="477" ht="11.25" x14ac:dyDescent="0.2"/>
    <row r="478" ht="11.25" x14ac:dyDescent="0.2"/>
    <row r="479" ht="11.25" x14ac:dyDescent="0.2"/>
    <row r="480" ht="11.25" x14ac:dyDescent="0.2"/>
    <row r="481" ht="11.25" x14ac:dyDescent="0.2"/>
    <row r="482" ht="11.25" x14ac:dyDescent="0.2"/>
    <row r="483" ht="11.25" x14ac:dyDescent="0.2"/>
    <row r="484" ht="11.25" x14ac:dyDescent="0.2"/>
    <row r="485" ht="11.25" x14ac:dyDescent="0.2"/>
    <row r="486" ht="11.25" x14ac:dyDescent="0.2"/>
    <row r="487" ht="11.25" x14ac:dyDescent="0.2"/>
    <row r="488" ht="11.25" x14ac:dyDescent="0.2"/>
    <row r="489" ht="11.25" x14ac:dyDescent="0.2"/>
    <row r="490" ht="11.25" x14ac:dyDescent="0.2"/>
    <row r="491" ht="11.25" x14ac:dyDescent="0.2"/>
    <row r="492" ht="11.25" x14ac:dyDescent="0.2"/>
    <row r="493" ht="11.25" x14ac:dyDescent="0.2"/>
    <row r="494" ht="11.25" x14ac:dyDescent="0.2"/>
    <row r="495" ht="11.25" x14ac:dyDescent="0.2"/>
    <row r="496" ht="11.25" x14ac:dyDescent="0.2"/>
    <row r="497" ht="11.25" x14ac:dyDescent="0.2"/>
    <row r="498" ht="11.25" x14ac:dyDescent="0.2"/>
    <row r="499" ht="11.25" x14ac:dyDescent="0.2"/>
    <row r="500" ht="11.25" x14ac:dyDescent="0.2"/>
    <row r="501" ht="11.25" x14ac:dyDescent="0.2"/>
    <row r="502" ht="11.25" x14ac:dyDescent="0.2"/>
    <row r="503" ht="11.25" x14ac:dyDescent="0.2"/>
    <row r="504" ht="11.25" x14ac:dyDescent="0.2"/>
    <row r="505" ht="11.25" x14ac:dyDescent="0.2"/>
    <row r="506" ht="11.25" x14ac:dyDescent="0.2"/>
    <row r="507" ht="11.25" x14ac:dyDescent="0.2"/>
    <row r="508" ht="11.25" x14ac:dyDescent="0.2"/>
    <row r="509" ht="11.25" x14ac:dyDescent="0.2"/>
    <row r="510" ht="11.25" x14ac:dyDescent="0.2"/>
    <row r="511" ht="11.25" x14ac:dyDescent="0.2"/>
    <row r="512" ht="11.25" x14ac:dyDescent="0.2"/>
    <row r="513" ht="11.25" x14ac:dyDescent="0.2"/>
    <row r="514" ht="11.25" x14ac:dyDescent="0.2"/>
    <row r="515" ht="11.25" x14ac:dyDescent="0.2"/>
    <row r="516" ht="11.25" x14ac:dyDescent="0.2"/>
    <row r="517" ht="11.25" x14ac:dyDescent="0.2"/>
    <row r="518" ht="11.25" x14ac:dyDescent="0.2"/>
    <row r="519" ht="11.25" x14ac:dyDescent="0.2"/>
    <row r="520" ht="11.25" x14ac:dyDescent="0.2"/>
    <row r="521" ht="11.25" x14ac:dyDescent="0.2"/>
    <row r="522" ht="11.25" x14ac:dyDescent="0.2"/>
    <row r="523" ht="11.25" x14ac:dyDescent="0.2"/>
    <row r="524" ht="11.25" x14ac:dyDescent="0.2"/>
    <row r="525" ht="11.25" x14ac:dyDescent="0.2"/>
    <row r="526" ht="11.25" x14ac:dyDescent="0.2"/>
    <row r="527" ht="11.25" x14ac:dyDescent="0.2"/>
    <row r="528" ht="11.25" x14ac:dyDescent="0.2"/>
    <row r="529" ht="11.25" x14ac:dyDescent="0.2"/>
    <row r="530" ht="11.25" x14ac:dyDescent="0.2"/>
    <row r="531" ht="11.25" x14ac:dyDescent="0.2"/>
    <row r="532" ht="11.25" x14ac:dyDescent="0.2"/>
    <row r="533" ht="11.25" x14ac:dyDescent="0.2"/>
    <row r="534" ht="11.25" x14ac:dyDescent="0.2"/>
    <row r="535" ht="11.25" x14ac:dyDescent="0.2"/>
    <row r="536" ht="11.25" x14ac:dyDescent="0.2"/>
    <row r="537" ht="11.25" x14ac:dyDescent="0.2"/>
    <row r="538" ht="11.25" x14ac:dyDescent="0.2"/>
    <row r="539" ht="11.25" x14ac:dyDescent="0.2"/>
    <row r="540" ht="11.25" x14ac:dyDescent="0.2"/>
    <row r="541" ht="11.25" x14ac:dyDescent="0.2"/>
    <row r="542" ht="11.25" x14ac:dyDescent="0.2"/>
    <row r="543" ht="11.25" x14ac:dyDescent="0.2"/>
    <row r="544" ht="11.25" x14ac:dyDescent="0.2"/>
    <row r="545" ht="11.25" x14ac:dyDescent="0.2"/>
    <row r="546" ht="11.25" x14ac:dyDescent="0.2"/>
    <row r="547" ht="11.25" x14ac:dyDescent="0.2"/>
    <row r="548" ht="11.25" x14ac:dyDescent="0.2"/>
    <row r="549" ht="11.25" x14ac:dyDescent="0.2"/>
    <row r="550" ht="11.25" x14ac:dyDescent="0.2"/>
    <row r="551" ht="11.25" x14ac:dyDescent="0.2"/>
    <row r="552" ht="11.25" x14ac:dyDescent="0.2"/>
    <row r="553" ht="11.25" x14ac:dyDescent="0.2"/>
    <row r="554" ht="11.25" x14ac:dyDescent="0.2"/>
    <row r="555" ht="11.25" x14ac:dyDescent="0.2"/>
    <row r="556" ht="11.25" x14ac:dyDescent="0.2"/>
    <row r="557" ht="11.25" x14ac:dyDescent="0.2"/>
    <row r="558" ht="11.25" x14ac:dyDescent="0.2"/>
    <row r="559" ht="11.25" x14ac:dyDescent="0.2"/>
    <row r="560" ht="11.25" x14ac:dyDescent="0.2"/>
    <row r="561" ht="11.25" x14ac:dyDescent="0.2"/>
    <row r="562" ht="11.25" x14ac:dyDescent="0.2"/>
    <row r="563" ht="11.25" x14ac:dyDescent="0.2"/>
    <row r="564" ht="11.25" x14ac:dyDescent="0.2"/>
    <row r="565" ht="11.25" x14ac:dyDescent="0.2"/>
    <row r="566" ht="11.25" x14ac:dyDescent="0.2"/>
    <row r="567" ht="11.25" x14ac:dyDescent="0.2"/>
    <row r="568" ht="11.25" x14ac:dyDescent="0.2"/>
    <row r="569" ht="11.25" x14ac:dyDescent="0.2"/>
    <row r="570" ht="11.25" x14ac:dyDescent="0.2"/>
    <row r="571" ht="11.25" x14ac:dyDescent="0.2"/>
    <row r="572" ht="11.25" x14ac:dyDescent="0.2"/>
    <row r="573" ht="11.25" x14ac:dyDescent="0.2"/>
    <row r="574" ht="11.25" x14ac:dyDescent="0.2"/>
    <row r="575" ht="11.25" x14ac:dyDescent="0.2"/>
    <row r="576" ht="11.25" x14ac:dyDescent="0.2"/>
    <row r="577" ht="11.25" x14ac:dyDescent="0.2"/>
    <row r="578" ht="11.25" x14ac:dyDescent="0.2"/>
    <row r="579" ht="11.25" x14ac:dyDescent="0.2"/>
    <row r="580" ht="11.25" x14ac:dyDescent="0.2"/>
    <row r="581" ht="11.25" x14ac:dyDescent="0.2"/>
    <row r="582" ht="11.25" x14ac:dyDescent="0.2"/>
    <row r="583" ht="11.25" x14ac:dyDescent="0.2"/>
    <row r="584" ht="11.25" x14ac:dyDescent="0.2"/>
    <row r="585" ht="11.25" x14ac:dyDescent="0.2"/>
    <row r="586" ht="11.25" x14ac:dyDescent="0.2"/>
    <row r="587" ht="11.25" x14ac:dyDescent="0.2"/>
    <row r="588" ht="11.25" x14ac:dyDescent="0.2"/>
    <row r="589" ht="11.25" x14ac:dyDescent="0.2"/>
    <row r="590" ht="11.25" x14ac:dyDescent="0.2"/>
    <row r="591" ht="11.25" x14ac:dyDescent="0.2"/>
    <row r="592" ht="11.25" x14ac:dyDescent="0.2"/>
    <row r="593" ht="11.25" x14ac:dyDescent="0.2"/>
    <row r="594" ht="11.25" x14ac:dyDescent="0.2"/>
    <row r="595" ht="11.25" x14ac:dyDescent="0.2"/>
    <row r="596" ht="11.25" x14ac:dyDescent="0.2"/>
    <row r="597" ht="11.25" x14ac:dyDescent="0.2"/>
    <row r="598" ht="11.25" x14ac:dyDescent="0.2"/>
    <row r="599" ht="11.25" x14ac:dyDescent="0.2"/>
    <row r="600" ht="11.25" x14ac:dyDescent="0.2"/>
    <row r="601" ht="11.25" x14ac:dyDescent="0.2"/>
    <row r="602" ht="11.25" x14ac:dyDescent="0.2"/>
    <row r="603" ht="11.25" x14ac:dyDescent="0.2"/>
    <row r="604" ht="11.25" x14ac:dyDescent="0.2"/>
    <row r="605" ht="11.25" x14ac:dyDescent="0.2"/>
    <row r="606" ht="11.25" x14ac:dyDescent="0.2"/>
    <row r="607" ht="11.25" x14ac:dyDescent="0.2"/>
    <row r="608" ht="11.25" x14ac:dyDescent="0.2"/>
    <row r="609" ht="11.25" x14ac:dyDescent="0.2"/>
    <row r="610" ht="11.25" x14ac:dyDescent="0.2"/>
    <row r="611" ht="11.25" x14ac:dyDescent="0.2"/>
    <row r="612" ht="11.25" x14ac:dyDescent="0.2"/>
    <row r="613" ht="11.25" x14ac:dyDescent="0.2"/>
    <row r="614" ht="11.25" x14ac:dyDescent="0.2"/>
    <row r="615" ht="11.25" x14ac:dyDescent="0.2"/>
    <row r="616" ht="11.25" x14ac:dyDescent="0.2"/>
    <row r="617" ht="11.25" x14ac:dyDescent="0.2"/>
    <row r="618" ht="11.25" x14ac:dyDescent="0.2"/>
    <row r="619" ht="11.25" x14ac:dyDescent="0.2"/>
    <row r="620" ht="11.25" x14ac:dyDescent="0.2"/>
    <row r="621" ht="11.25" x14ac:dyDescent="0.2"/>
    <row r="622" ht="11.25" x14ac:dyDescent="0.2"/>
    <row r="623" ht="11.25" x14ac:dyDescent="0.2"/>
    <row r="624" ht="11.25" x14ac:dyDescent="0.2"/>
    <row r="625" ht="11.25" x14ac:dyDescent="0.2"/>
    <row r="626" ht="11.25" x14ac:dyDescent="0.2"/>
    <row r="627" ht="11.25" x14ac:dyDescent="0.2"/>
    <row r="628" ht="11.25" x14ac:dyDescent="0.2"/>
    <row r="629" ht="11.25" x14ac:dyDescent="0.2"/>
    <row r="630" ht="11.25" x14ac:dyDescent="0.2"/>
    <row r="631" ht="11.25" x14ac:dyDescent="0.2"/>
    <row r="632" ht="11.25" x14ac:dyDescent="0.2"/>
    <row r="633" ht="11.25" x14ac:dyDescent="0.2"/>
    <row r="634" ht="11.25" x14ac:dyDescent="0.2"/>
    <row r="635" ht="11.25" x14ac:dyDescent="0.2"/>
    <row r="636" ht="11.25" x14ac:dyDescent="0.2"/>
    <row r="637" ht="11.25" x14ac:dyDescent="0.2"/>
    <row r="638" ht="11.25" x14ac:dyDescent="0.2"/>
    <row r="639" ht="11.25" x14ac:dyDescent="0.2"/>
    <row r="640" ht="11.25" x14ac:dyDescent="0.2"/>
    <row r="641" ht="11.25" x14ac:dyDescent="0.2"/>
    <row r="642" ht="11.25" x14ac:dyDescent="0.2"/>
    <row r="643" ht="11.25" x14ac:dyDescent="0.2"/>
    <row r="644" ht="11.25" x14ac:dyDescent="0.2"/>
    <row r="645" ht="11.25" x14ac:dyDescent="0.2"/>
    <row r="646" ht="11.25" x14ac:dyDescent="0.2"/>
    <row r="647" ht="11.25" x14ac:dyDescent="0.2"/>
    <row r="648" ht="11.25" x14ac:dyDescent="0.2"/>
    <row r="649" ht="11.25" x14ac:dyDescent="0.2"/>
    <row r="650" ht="11.25" x14ac:dyDescent="0.2"/>
    <row r="651" ht="11.25" x14ac:dyDescent="0.2"/>
    <row r="652" ht="11.25" x14ac:dyDescent="0.2"/>
    <row r="653" ht="11.25" x14ac:dyDescent="0.2"/>
    <row r="654" ht="11.25" x14ac:dyDescent="0.2"/>
    <row r="655" ht="11.25" x14ac:dyDescent="0.2"/>
    <row r="656" ht="11.25" x14ac:dyDescent="0.2"/>
    <row r="657" ht="11.25" x14ac:dyDescent="0.2"/>
    <row r="658" ht="11.25" x14ac:dyDescent="0.2"/>
    <row r="659" ht="11.25" x14ac:dyDescent="0.2"/>
    <row r="660" ht="11.25" x14ac:dyDescent="0.2"/>
    <row r="661" ht="11.25" x14ac:dyDescent="0.2"/>
    <row r="662" ht="11.25" x14ac:dyDescent="0.2"/>
    <row r="663" ht="11.25" x14ac:dyDescent="0.2"/>
    <row r="664" ht="11.25" x14ac:dyDescent="0.2"/>
    <row r="665" ht="11.25" x14ac:dyDescent="0.2"/>
    <row r="666" ht="11.25" x14ac:dyDescent="0.2"/>
    <row r="667" ht="11.25" x14ac:dyDescent="0.2"/>
    <row r="668" ht="11.25" x14ac:dyDescent="0.2"/>
    <row r="669" ht="11.25" x14ac:dyDescent="0.2"/>
    <row r="670" ht="11.25" x14ac:dyDescent="0.2"/>
    <row r="671" ht="11.25" x14ac:dyDescent="0.2"/>
    <row r="672" ht="11.25" x14ac:dyDescent="0.2"/>
    <row r="673" ht="11.25" x14ac:dyDescent="0.2"/>
    <row r="674" ht="11.25" x14ac:dyDescent="0.2"/>
    <row r="675" ht="11.25" x14ac:dyDescent="0.2"/>
    <row r="676" ht="11.25" x14ac:dyDescent="0.2"/>
    <row r="677" ht="11.25" x14ac:dyDescent="0.2"/>
    <row r="678" ht="11.25" x14ac:dyDescent="0.2"/>
    <row r="679" ht="11.25" x14ac:dyDescent="0.2"/>
    <row r="680" ht="11.25" x14ac:dyDescent="0.2"/>
    <row r="681" ht="11.25" x14ac:dyDescent="0.2"/>
    <row r="682" ht="11.25" x14ac:dyDescent="0.2"/>
    <row r="683" ht="11.25" x14ac:dyDescent="0.2"/>
    <row r="684" ht="11.25" x14ac:dyDescent="0.2"/>
    <row r="685" ht="11.25" x14ac:dyDescent="0.2"/>
    <row r="686" ht="11.25" x14ac:dyDescent="0.2"/>
    <row r="687" ht="11.25" x14ac:dyDescent="0.2"/>
    <row r="688" ht="11.25" x14ac:dyDescent="0.2"/>
    <row r="689" ht="11.25" x14ac:dyDescent="0.2"/>
    <row r="690" ht="11.25" x14ac:dyDescent="0.2"/>
    <row r="691" ht="11.25" x14ac:dyDescent="0.2"/>
    <row r="692" ht="11.25" x14ac:dyDescent="0.2"/>
    <row r="693" ht="11.25" x14ac:dyDescent="0.2"/>
    <row r="694" ht="11.25" x14ac:dyDescent="0.2"/>
    <row r="695" ht="11.25" x14ac:dyDescent="0.2"/>
    <row r="696" ht="11.25" x14ac:dyDescent="0.2"/>
    <row r="697" ht="11.25" x14ac:dyDescent="0.2"/>
    <row r="698" ht="11.25" x14ac:dyDescent="0.2"/>
    <row r="699" ht="11.25" x14ac:dyDescent="0.2"/>
    <row r="700" ht="11.25" x14ac:dyDescent="0.2"/>
    <row r="701" ht="11.25" x14ac:dyDescent="0.2"/>
    <row r="702" ht="11.25" x14ac:dyDescent="0.2"/>
    <row r="703" ht="11.25" x14ac:dyDescent="0.2"/>
    <row r="704" ht="11.25" x14ac:dyDescent="0.2"/>
    <row r="705" ht="11.25" x14ac:dyDescent="0.2"/>
    <row r="706" ht="11.25" x14ac:dyDescent="0.2"/>
    <row r="707" ht="11.25" x14ac:dyDescent="0.2"/>
    <row r="708" ht="11.25" x14ac:dyDescent="0.2"/>
    <row r="709" ht="11.25" x14ac:dyDescent="0.2"/>
    <row r="710" ht="11.25" x14ac:dyDescent="0.2"/>
    <row r="711" ht="11.25" x14ac:dyDescent="0.2"/>
    <row r="712" ht="11.25" x14ac:dyDescent="0.2"/>
    <row r="713" ht="11.25" x14ac:dyDescent="0.2"/>
    <row r="714" ht="11.25" x14ac:dyDescent="0.2"/>
    <row r="715" ht="11.25" x14ac:dyDescent="0.2"/>
    <row r="716" ht="11.25" x14ac:dyDescent="0.2"/>
    <row r="717" ht="11.25" x14ac:dyDescent="0.2"/>
    <row r="718" ht="11.25" x14ac:dyDescent="0.2"/>
    <row r="719" ht="11.25" x14ac:dyDescent="0.2"/>
    <row r="720" ht="11.25" x14ac:dyDescent="0.2"/>
    <row r="721" ht="11.25" x14ac:dyDescent="0.2"/>
    <row r="722" ht="11.25" x14ac:dyDescent="0.2"/>
    <row r="723" ht="11.25" x14ac:dyDescent="0.2"/>
    <row r="724" ht="11.25" x14ac:dyDescent="0.2"/>
    <row r="725" ht="11.25" x14ac:dyDescent="0.2"/>
    <row r="726" ht="11.25" x14ac:dyDescent="0.2"/>
    <row r="727" ht="11.25" x14ac:dyDescent="0.2"/>
    <row r="728" ht="11.25" x14ac:dyDescent="0.2"/>
    <row r="729" ht="11.25" x14ac:dyDescent="0.2"/>
    <row r="730" ht="11.25" x14ac:dyDescent="0.2"/>
    <row r="731" ht="11.25" x14ac:dyDescent="0.2"/>
    <row r="732" ht="11.25" x14ac:dyDescent="0.2"/>
    <row r="733" ht="11.25" x14ac:dyDescent="0.2"/>
    <row r="734" ht="11.25" x14ac:dyDescent="0.2"/>
    <row r="735" ht="11.25" x14ac:dyDescent="0.2"/>
    <row r="736" ht="11.25" x14ac:dyDescent="0.2"/>
    <row r="737" ht="11.25" x14ac:dyDescent="0.2"/>
    <row r="738" ht="11.25" x14ac:dyDescent="0.2"/>
    <row r="739" ht="11.25" x14ac:dyDescent="0.2"/>
    <row r="740" ht="11.25" x14ac:dyDescent="0.2"/>
    <row r="741" ht="11.25" x14ac:dyDescent="0.2"/>
    <row r="742" ht="11.25" x14ac:dyDescent="0.2"/>
    <row r="743" ht="11.25" x14ac:dyDescent="0.2"/>
    <row r="744" ht="11.25" x14ac:dyDescent="0.2"/>
    <row r="745" ht="11.25" x14ac:dyDescent="0.2"/>
    <row r="746" ht="11.25" x14ac:dyDescent="0.2"/>
    <row r="747" ht="11.25" x14ac:dyDescent="0.2"/>
    <row r="748" ht="11.25" x14ac:dyDescent="0.2"/>
    <row r="749" ht="11.25" x14ac:dyDescent="0.2"/>
    <row r="750" ht="11.25" x14ac:dyDescent="0.2"/>
    <row r="751" ht="11.25" x14ac:dyDescent="0.2"/>
    <row r="752" ht="11.25" x14ac:dyDescent="0.2"/>
    <row r="753" ht="11.25" x14ac:dyDescent="0.2"/>
    <row r="754" ht="11.25" x14ac:dyDescent="0.2"/>
    <row r="755" ht="11.25" x14ac:dyDescent="0.2"/>
    <row r="756" ht="11.25" x14ac:dyDescent="0.2"/>
    <row r="757" ht="11.25" x14ac:dyDescent="0.2"/>
    <row r="758" ht="11.25" x14ac:dyDescent="0.2"/>
    <row r="759" ht="11.25" x14ac:dyDescent="0.2"/>
    <row r="760" ht="11.25" x14ac:dyDescent="0.2"/>
    <row r="761" ht="11.25" x14ac:dyDescent="0.2"/>
    <row r="762" ht="11.25" x14ac:dyDescent="0.2"/>
    <row r="763" ht="11.25" x14ac:dyDescent="0.2"/>
    <row r="764" ht="11.25" x14ac:dyDescent="0.2"/>
    <row r="765" ht="11.25" x14ac:dyDescent="0.2"/>
    <row r="766" ht="11.25" x14ac:dyDescent="0.2"/>
    <row r="767" ht="11.25" x14ac:dyDescent="0.2"/>
    <row r="768" ht="11.25" x14ac:dyDescent="0.2"/>
    <row r="769" ht="11.25" x14ac:dyDescent="0.2"/>
    <row r="770" ht="11.25" x14ac:dyDescent="0.2"/>
    <row r="771" ht="11.25" x14ac:dyDescent="0.2"/>
    <row r="772" ht="11.25" x14ac:dyDescent="0.2"/>
    <row r="773" ht="11.25" x14ac:dyDescent="0.2"/>
    <row r="774" ht="11.25" x14ac:dyDescent="0.2"/>
    <row r="775" ht="11.25" x14ac:dyDescent="0.2"/>
    <row r="776" ht="11.25" x14ac:dyDescent="0.2"/>
    <row r="777" ht="11.25" x14ac:dyDescent="0.2"/>
    <row r="778" ht="11.25" x14ac:dyDescent="0.2"/>
    <row r="779" ht="11.25" x14ac:dyDescent="0.2"/>
    <row r="780" ht="11.25" x14ac:dyDescent="0.2"/>
    <row r="781" ht="11.25" x14ac:dyDescent="0.2"/>
    <row r="782" ht="11.25" x14ac:dyDescent="0.2"/>
    <row r="783" ht="11.25" x14ac:dyDescent="0.2"/>
    <row r="784" ht="11.25" x14ac:dyDescent="0.2"/>
    <row r="785" ht="11.25" x14ac:dyDescent="0.2"/>
    <row r="786" ht="11.25" x14ac:dyDescent="0.2"/>
    <row r="787" ht="11.25" x14ac:dyDescent="0.2"/>
    <row r="788" ht="11.25" x14ac:dyDescent="0.2"/>
    <row r="789" ht="11.25" x14ac:dyDescent="0.2"/>
    <row r="790" ht="11.25" x14ac:dyDescent="0.2"/>
    <row r="791" ht="11.25" x14ac:dyDescent="0.2"/>
    <row r="792" ht="11.25" x14ac:dyDescent="0.2"/>
    <row r="793" ht="11.25" x14ac:dyDescent="0.2"/>
    <row r="794" ht="11.25" x14ac:dyDescent="0.2"/>
    <row r="795" ht="11.25" x14ac:dyDescent="0.2"/>
    <row r="796" ht="11.25" x14ac:dyDescent="0.2"/>
    <row r="797" ht="11.25" x14ac:dyDescent="0.2"/>
    <row r="798" ht="11.25" x14ac:dyDescent="0.2"/>
    <row r="799" ht="11.25" x14ac:dyDescent="0.2"/>
    <row r="800" ht="11.25" x14ac:dyDescent="0.2"/>
    <row r="801" ht="11.25" x14ac:dyDescent="0.2"/>
    <row r="802" ht="11.25" x14ac:dyDescent="0.2"/>
    <row r="803" ht="11.25" x14ac:dyDescent="0.2"/>
    <row r="804" ht="11.25" x14ac:dyDescent="0.2"/>
    <row r="805" ht="11.25" x14ac:dyDescent="0.2"/>
    <row r="806" ht="11.25" x14ac:dyDescent="0.2"/>
    <row r="807" ht="11.25" x14ac:dyDescent="0.2"/>
    <row r="808" ht="11.25" x14ac:dyDescent="0.2"/>
    <row r="809" ht="11.25" x14ac:dyDescent="0.2"/>
    <row r="810" ht="11.25" x14ac:dyDescent="0.2"/>
    <row r="811" ht="11.25" x14ac:dyDescent="0.2"/>
    <row r="812" ht="11.25" x14ac:dyDescent="0.2"/>
    <row r="813" ht="11.25" x14ac:dyDescent="0.2"/>
    <row r="814" ht="11.25" x14ac:dyDescent="0.2"/>
    <row r="815" ht="11.25" x14ac:dyDescent="0.2"/>
    <row r="816" ht="11.25" x14ac:dyDescent="0.2"/>
    <row r="817" ht="11.25" x14ac:dyDescent="0.2"/>
    <row r="818" ht="11.25" x14ac:dyDescent="0.2"/>
    <row r="819" ht="11.25" x14ac:dyDescent="0.2"/>
    <row r="820" ht="11.25" x14ac:dyDescent="0.2"/>
    <row r="821" ht="11.25" x14ac:dyDescent="0.2"/>
    <row r="822" ht="11.25" x14ac:dyDescent="0.2"/>
    <row r="823" ht="11.25" x14ac:dyDescent="0.2"/>
    <row r="824" ht="11.25" x14ac:dyDescent="0.2"/>
    <row r="825" ht="11.25" x14ac:dyDescent="0.2"/>
    <row r="826" ht="11.25" x14ac:dyDescent="0.2"/>
    <row r="827" ht="11.25" x14ac:dyDescent="0.2"/>
    <row r="828" ht="11.25" x14ac:dyDescent="0.2"/>
    <row r="829" ht="11.25" x14ac:dyDescent="0.2"/>
    <row r="830" ht="11.25" x14ac:dyDescent="0.2"/>
    <row r="831" ht="11.25" x14ac:dyDescent="0.2"/>
    <row r="832" ht="11.25" x14ac:dyDescent="0.2"/>
    <row r="833" ht="11.25" x14ac:dyDescent="0.2"/>
    <row r="834" ht="11.25" x14ac:dyDescent="0.2"/>
    <row r="835" ht="11.25" x14ac:dyDescent="0.2"/>
    <row r="836" ht="11.25" x14ac:dyDescent="0.2"/>
    <row r="837" ht="11.25" x14ac:dyDescent="0.2"/>
    <row r="838" ht="11.25" x14ac:dyDescent="0.2"/>
    <row r="839" ht="11.25" x14ac:dyDescent="0.2"/>
    <row r="840" ht="11.25" x14ac:dyDescent="0.2"/>
    <row r="841" ht="11.25" x14ac:dyDescent="0.2"/>
    <row r="842" ht="11.25" x14ac:dyDescent="0.2"/>
    <row r="843" ht="11.25" x14ac:dyDescent="0.2"/>
    <row r="844" ht="11.25" x14ac:dyDescent="0.2"/>
    <row r="845" ht="11.25" x14ac:dyDescent="0.2"/>
    <row r="846" ht="11.25" x14ac:dyDescent="0.2"/>
    <row r="847" ht="11.25" x14ac:dyDescent="0.2"/>
    <row r="848" ht="11.25" x14ac:dyDescent="0.2"/>
    <row r="849" ht="11.25" x14ac:dyDescent="0.2"/>
    <row r="850" ht="11.25" x14ac:dyDescent="0.2"/>
    <row r="851" ht="11.25" x14ac:dyDescent="0.2"/>
    <row r="852" ht="11.25" x14ac:dyDescent="0.2"/>
    <row r="853" ht="11.25" x14ac:dyDescent="0.2"/>
    <row r="854" ht="11.25" x14ac:dyDescent="0.2"/>
    <row r="855" ht="11.25" x14ac:dyDescent="0.2"/>
    <row r="856" ht="11.25" x14ac:dyDescent="0.2"/>
    <row r="857" ht="11.25" x14ac:dyDescent="0.2"/>
    <row r="858" ht="11.25" x14ac:dyDescent="0.2"/>
    <row r="859" ht="11.25" x14ac:dyDescent="0.2"/>
    <row r="860" ht="11.25" x14ac:dyDescent="0.2"/>
    <row r="861" ht="11.25" x14ac:dyDescent="0.2"/>
    <row r="862" ht="11.25" x14ac:dyDescent="0.2"/>
    <row r="863" ht="11.25" x14ac:dyDescent="0.2"/>
    <row r="864" ht="11.25" x14ac:dyDescent="0.2"/>
    <row r="865" ht="11.25" x14ac:dyDescent="0.2"/>
    <row r="866" ht="11.25" x14ac:dyDescent="0.2"/>
    <row r="867" ht="11.25" x14ac:dyDescent="0.2"/>
    <row r="868" ht="11.25" x14ac:dyDescent="0.2"/>
    <row r="869" ht="11.25" x14ac:dyDescent="0.2"/>
    <row r="870" ht="11.25" x14ac:dyDescent="0.2"/>
    <row r="871" ht="11.25" x14ac:dyDescent="0.2"/>
    <row r="872" ht="11.25" x14ac:dyDescent="0.2"/>
    <row r="873" ht="11.25" x14ac:dyDescent="0.2"/>
    <row r="874" ht="11.25" x14ac:dyDescent="0.2"/>
    <row r="875" ht="11.25" x14ac:dyDescent="0.2"/>
    <row r="876" ht="11.25" x14ac:dyDescent="0.2"/>
    <row r="877" ht="11.25" x14ac:dyDescent="0.2"/>
    <row r="878" ht="11.25" x14ac:dyDescent="0.2"/>
    <row r="879" ht="11.25" x14ac:dyDescent="0.2"/>
    <row r="880" ht="11.25" x14ac:dyDescent="0.2"/>
    <row r="881" ht="11.25" x14ac:dyDescent="0.2"/>
    <row r="882" ht="11.25" x14ac:dyDescent="0.2"/>
    <row r="883" ht="11.25" x14ac:dyDescent="0.2"/>
    <row r="884" ht="11.25" x14ac:dyDescent="0.2"/>
    <row r="885" ht="11.25" x14ac:dyDescent="0.2"/>
    <row r="886" ht="11.25" x14ac:dyDescent="0.2"/>
    <row r="887" ht="11.25" x14ac:dyDescent="0.2"/>
    <row r="888" ht="11.25" x14ac:dyDescent="0.2"/>
    <row r="889" ht="11.25" x14ac:dyDescent="0.2"/>
    <row r="890" ht="11.25" x14ac:dyDescent="0.2"/>
    <row r="891" ht="11.25" x14ac:dyDescent="0.2"/>
    <row r="892" ht="11.25" x14ac:dyDescent="0.2"/>
    <row r="893" ht="11.25" x14ac:dyDescent="0.2"/>
    <row r="894" ht="11.25" x14ac:dyDescent="0.2"/>
    <row r="895" ht="11.25" x14ac:dyDescent="0.2"/>
    <row r="896" ht="11.25" x14ac:dyDescent="0.2"/>
    <row r="897" ht="11.25" x14ac:dyDescent="0.2"/>
    <row r="898" ht="11.25" x14ac:dyDescent="0.2"/>
    <row r="899" ht="11.25" x14ac:dyDescent="0.2"/>
    <row r="900" ht="11.25" x14ac:dyDescent="0.2"/>
    <row r="901" ht="11.25" x14ac:dyDescent="0.2"/>
    <row r="902" ht="11.25" x14ac:dyDescent="0.2"/>
    <row r="903" ht="11.25" x14ac:dyDescent="0.2"/>
    <row r="904" ht="11.25" x14ac:dyDescent="0.2"/>
    <row r="905" ht="11.25" x14ac:dyDescent="0.2"/>
    <row r="906" ht="11.25" x14ac:dyDescent="0.2"/>
    <row r="907" ht="11.25" x14ac:dyDescent="0.2"/>
    <row r="908" ht="11.25" x14ac:dyDescent="0.2"/>
    <row r="909" ht="11.25" x14ac:dyDescent="0.2"/>
    <row r="910" ht="11.25" x14ac:dyDescent="0.2"/>
    <row r="911" ht="11.25" x14ac:dyDescent="0.2"/>
    <row r="912" ht="11.25" x14ac:dyDescent="0.2"/>
    <row r="913" ht="11.25" x14ac:dyDescent="0.2"/>
    <row r="914" ht="11.25" x14ac:dyDescent="0.2"/>
    <row r="915" ht="11.25" x14ac:dyDescent="0.2"/>
    <row r="916" ht="11.25" x14ac:dyDescent="0.2"/>
    <row r="917" ht="11.25" x14ac:dyDescent="0.2"/>
    <row r="918" ht="11.25" x14ac:dyDescent="0.2"/>
    <row r="919" ht="11.25" x14ac:dyDescent="0.2"/>
    <row r="920" ht="11.25" x14ac:dyDescent="0.2"/>
    <row r="921" ht="11.25" x14ac:dyDescent="0.2"/>
    <row r="922" ht="11.25" x14ac:dyDescent="0.2"/>
    <row r="923" ht="11.25" x14ac:dyDescent="0.2"/>
    <row r="924" ht="11.25" x14ac:dyDescent="0.2"/>
    <row r="925" ht="11.25" x14ac:dyDescent="0.2"/>
    <row r="926" ht="11.25" x14ac:dyDescent="0.2"/>
    <row r="927" ht="11.25" x14ac:dyDescent="0.2"/>
    <row r="928" ht="11.25" x14ac:dyDescent="0.2"/>
    <row r="929" ht="11.25" x14ac:dyDescent="0.2"/>
    <row r="930" ht="11.25" x14ac:dyDescent="0.2"/>
    <row r="931" ht="11.25" x14ac:dyDescent="0.2"/>
    <row r="932" ht="11.25" x14ac:dyDescent="0.2"/>
    <row r="933" ht="11.25" x14ac:dyDescent="0.2"/>
    <row r="934" ht="11.25" x14ac:dyDescent="0.2"/>
    <row r="935" ht="11.25" x14ac:dyDescent="0.2"/>
    <row r="936" ht="11.25" x14ac:dyDescent="0.2"/>
    <row r="937" ht="11.25" x14ac:dyDescent="0.2"/>
    <row r="938" ht="11.25" x14ac:dyDescent="0.2"/>
    <row r="939" ht="11.25" x14ac:dyDescent="0.2"/>
    <row r="940" ht="11.25" x14ac:dyDescent="0.2"/>
    <row r="941" ht="11.25" x14ac:dyDescent="0.2"/>
    <row r="942" ht="11.25" x14ac:dyDescent="0.2"/>
    <row r="943" ht="11.25" x14ac:dyDescent="0.2"/>
    <row r="944" ht="11.25" x14ac:dyDescent="0.2"/>
    <row r="945" ht="11.25" x14ac:dyDescent="0.2"/>
    <row r="946" ht="11.25" x14ac:dyDescent="0.2"/>
    <row r="947" ht="11.25" x14ac:dyDescent="0.2"/>
    <row r="948" ht="11.25" x14ac:dyDescent="0.2"/>
    <row r="949" ht="11.25" x14ac:dyDescent="0.2"/>
    <row r="950" ht="11.25" x14ac:dyDescent="0.2"/>
    <row r="951" ht="11.25" x14ac:dyDescent="0.2"/>
    <row r="952" ht="11.25" x14ac:dyDescent="0.2"/>
    <row r="953" ht="11.25" x14ac:dyDescent="0.2"/>
    <row r="954" ht="11.25" x14ac:dyDescent="0.2"/>
    <row r="955" ht="11.25" x14ac:dyDescent="0.2"/>
    <row r="956" ht="11.25" x14ac:dyDescent="0.2"/>
    <row r="957" ht="11.25" x14ac:dyDescent="0.2"/>
    <row r="958" ht="11.25" x14ac:dyDescent="0.2"/>
    <row r="959" ht="11.25" x14ac:dyDescent="0.2"/>
    <row r="960" ht="11.25" x14ac:dyDescent="0.2"/>
    <row r="961" ht="11.25" x14ac:dyDescent="0.2"/>
    <row r="962" ht="11.25" x14ac:dyDescent="0.2"/>
    <row r="963" ht="11.25" x14ac:dyDescent="0.2"/>
    <row r="964" ht="11.25" x14ac:dyDescent="0.2"/>
    <row r="965" ht="11.25" x14ac:dyDescent="0.2"/>
    <row r="966" ht="11.25" x14ac:dyDescent="0.2"/>
    <row r="967" ht="11.25" x14ac:dyDescent="0.2"/>
    <row r="968" ht="11.25" x14ac:dyDescent="0.2"/>
    <row r="969" ht="11.25" x14ac:dyDescent="0.2"/>
    <row r="970" ht="11.25" x14ac:dyDescent="0.2"/>
    <row r="971" ht="11.25" x14ac:dyDescent="0.2"/>
    <row r="972" ht="11.25" x14ac:dyDescent="0.2"/>
    <row r="973" ht="11.25" x14ac:dyDescent="0.2"/>
    <row r="974" ht="11.25" x14ac:dyDescent="0.2"/>
    <row r="975" ht="11.25" x14ac:dyDescent="0.2"/>
    <row r="976" ht="11.25" x14ac:dyDescent="0.2"/>
    <row r="977" ht="11.25" x14ac:dyDescent="0.2"/>
    <row r="978" ht="11.25" x14ac:dyDescent="0.2"/>
    <row r="979" ht="11.25" x14ac:dyDescent="0.2"/>
    <row r="980" ht="11.25" x14ac:dyDescent="0.2"/>
    <row r="981" ht="11.25" x14ac:dyDescent="0.2"/>
    <row r="982" ht="11.25" x14ac:dyDescent="0.2"/>
    <row r="983" ht="11.25" x14ac:dyDescent="0.2"/>
    <row r="984" ht="11.25" x14ac:dyDescent="0.2"/>
    <row r="985" ht="11.25" x14ac:dyDescent="0.2"/>
    <row r="986" ht="11.25" x14ac:dyDescent="0.2"/>
    <row r="987" ht="11.25" x14ac:dyDescent="0.2"/>
    <row r="988" ht="11.25" x14ac:dyDescent="0.2"/>
    <row r="989" ht="11.25" x14ac:dyDescent="0.2"/>
    <row r="990" ht="11.25" x14ac:dyDescent="0.2"/>
    <row r="991" ht="11.25" x14ac:dyDescent="0.2"/>
    <row r="992" ht="11.25" x14ac:dyDescent="0.2"/>
    <row r="993" ht="11.25" x14ac:dyDescent="0.2"/>
    <row r="994" ht="11.25" x14ac:dyDescent="0.2"/>
    <row r="995" ht="11.25" x14ac:dyDescent="0.2"/>
    <row r="996" ht="11.25" x14ac:dyDescent="0.2"/>
    <row r="997" ht="11.25" x14ac:dyDescent="0.2"/>
    <row r="998" ht="11.25" x14ac:dyDescent="0.2"/>
    <row r="999" ht="11.25" x14ac:dyDescent="0.2"/>
    <row r="1000" ht="11.25" x14ac:dyDescent="0.2"/>
  </sheetData>
  <mergeCells count="484">
    <mergeCell ref="L5:M5"/>
    <mergeCell ref="N5:O5"/>
    <mergeCell ref="P5:Q5"/>
    <mergeCell ref="A3:AI3"/>
    <mergeCell ref="A4:A5"/>
    <mergeCell ref="B4:G5"/>
    <mergeCell ref="H4:M4"/>
    <mergeCell ref="N4:S4"/>
    <mergeCell ref="T4:Y4"/>
    <mergeCell ref="Z4:AE4"/>
    <mergeCell ref="AF4:AI5"/>
    <mergeCell ref="H5:I5"/>
    <mergeCell ref="J5:K5"/>
    <mergeCell ref="X5:Y5"/>
    <mergeCell ref="Z5:AA5"/>
    <mergeCell ref="AB5:AC5"/>
    <mergeCell ref="AD5:AE5"/>
    <mergeCell ref="R5:S5"/>
    <mergeCell ref="T5:U5"/>
    <mergeCell ref="V5:W5"/>
    <mergeCell ref="AF7:AI7"/>
    <mergeCell ref="AD6:AE6"/>
    <mergeCell ref="AF6:AI6"/>
    <mergeCell ref="B7:G7"/>
    <mergeCell ref="H7:I7"/>
    <mergeCell ref="J7:K7"/>
    <mergeCell ref="L7:M7"/>
    <mergeCell ref="N7:O7"/>
    <mergeCell ref="P7:Q7"/>
    <mergeCell ref="R7:S7"/>
    <mergeCell ref="T7:U7"/>
    <mergeCell ref="R6:S6"/>
    <mergeCell ref="T6:U6"/>
    <mergeCell ref="V6:W6"/>
    <mergeCell ref="X6:Y6"/>
    <mergeCell ref="Z6:AA6"/>
    <mergeCell ref="AB6:AC6"/>
    <mergeCell ref="B6:G6"/>
    <mergeCell ref="H6:I6"/>
    <mergeCell ref="J6:K6"/>
    <mergeCell ref="L6:M6"/>
    <mergeCell ref="N6:O6"/>
    <mergeCell ref="P6:Q6"/>
    <mergeCell ref="J8:K8"/>
    <mergeCell ref="L8:M8"/>
    <mergeCell ref="N8:O8"/>
    <mergeCell ref="P8:Q8"/>
    <mergeCell ref="V7:W7"/>
    <mergeCell ref="X7:Y7"/>
    <mergeCell ref="Z7:AA7"/>
    <mergeCell ref="AB7:AC7"/>
    <mergeCell ref="AD7:AE7"/>
    <mergeCell ref="V9:W9"/>
    <mergeCell ref="X9:Y9"/>
    <mergeCell ref="Z9:AA9"/>
    <mergeCell ref="AB9:AC9"/>
    <mergeCell ref="AD9:AE9"/>
    <mergeCell ref="AF9:AI9"/>
    <mergeCell ref="AD8:AE8"/>
    <mergeCell ref="AF8:AI8"/>
    <mergeCell ref="B9:G9"/>
    <mergeCell ref="H9:I9"/>
    <mergeCell ref="J9:K9"/>
    <mergeCell ref="L9:M9"/>
    <mergeCell ref="N9:O9"/>
    <mergeCell ref="P9:Q9"/>
    <mergeCell ref="R9:S9"/>
    <mergeCell ref="T9:U9"/>
    <mergeCell ref="R8:S8"/>
    <mergeCell ref="T8:U8"/>
    <mergeCell ref="V8:W8"/>
    <mergeCell ref="X8:Y8"/>
    <mergeCell ref="Z8:AA8"/>
    <mergeCell ref="AB8:AC8"/>
    <mergeCell ref="B8:G8"/>
    <mergeCell ref="H8:I8"/>
    <mergeCell ref="AF11:AI11"/>
    <mergeCell ref="AD10:AE10"/>
    <mergeCell ref="AF10:AI10"/>
    <mergeCell ref="B11:G11"/>
    <mergeCell ref="H11:I11"/>
    <mergeCell ref="J11:K11"/>
    <mergeCell ref="L11:M11"/>
    <mergeCell ref="N11:O11"/>
    <mergeCell ref="P11:Q11"/>
    <mergeCell ref="R11:S11"/>
    <mergeCell ref="T11:U11"/>
    <mergeCell ref="R10:S10"/>
    <mergeCell ref="T10:U10"/>
    <mergeCell ref="V10:W10"/>
    <mergeCell ref="X10:Y10"/>
    <mergeCell ref="Z10:AA10"/>
    <mergeCell ref="AB10:AC10"/>
    <mergeCell ref="B10:G10"/>
    <mergeCell ref="H10:I10"/>
    <mergeCell ref="J10:K10"/>
    <mergeCell ref="L10:M10"/>
    <mergeCell ref="N10:O10"/>
    <mergeCell ref="P10:Q10"/>
    <mergeCell ref="J12:K12"/>
    <mergeCell ref="L12:M12"/>
    <mergeCell ref="N12:O12"/>
    <mergeCell ref="P12:Q12"/>
    <mergeCell ref="V11:W11"/>
    <mergeCell ref="X11:Y11"/>
    <mergeCell ref="Z11:AA11"/>
    <mergeCell ref="AB11:AC11"/>
    <mergeCell ref="AD11:AE11"/>
    <mergeCell ref="V13:W13"/>
    <mergeCell ref="X13:Y13"/>
    <mergeCell ref="Z13:AA13"/>
    <mergeCell ref="AB13:AC13"/>
    <mergeCell ref="AD13:AE13"/>
    <mergeCell ref="AF13:AI13"/>
    <mergeCell ref="AD12:AE12"/>
    <mergeCell ref="AF12:AI12"/>
    <mergeCell ref="B13:G13"/>
    <mergeCell ref="H13:I13"/>
    <mergeCell ref="J13:K13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B12:AC12"/>
    <mergeCell ref="B12:G12"/>
    <mergeCell ref="H12:I12"/>
    <mergeCell ref="AF15:AI15"/>
    <mergeCell ref="AD14:AE14"/>
    <mergeCell ref="AF14:AI14"/>
    <mergeCell ref="B15:G15"/>
    <mergeCell ref="H15:I15"/>
    <mergeCell ref="J15:K15"/>
    <mergeCell ref="L15:M15"/>
    <mergeCell ref="N15:O15"/>
    <mergeCell ref="P15:Q15"/>
    <mergeCell ref="R15:S15"/>
    <mergeCell ref="T15:U15"/>
    <mergeCell ref="R14:S14"/>
    <mergeCell ref="T14:U14"/>
    <mergeCell ref="V14:W14"/>
    <mergeCell ref="X14:Y14"/>
    <mergeCell ref="Z14:AA14"/>
    <mergeCell ref="AB14:AC14"/>
    <mergeCell ref="B14:G14"/>
    <mergeCell ref="H14:I14"/>
    <mergeCell ref="J14:K14"/>
    <mergeCell ref="L14:M14"/>
    <mergeCell ref="N14:O14"/>
    <mergeCell ref="P14:Q14"/>
    <mergeCell ref="J16:K16"/>
    <mergeCell ref="L16:M16"/>
    <mergeCell ref="N16:O16"/>
    <mergeCell ref="P16:Q16"/>
    <mergeCell ref="V15:W15"/>
    <mergeCell ref="X15:Y15"/>
    <mergeCell ref="Z15:AA15"/>
    <mergeCell ref="AB15:AC15"/>
    <mergeCell ref="AD15:AE15"/>
    <mergeCell ref="V17:W17"/>
    <mergeCell ref="X17:Y17"/>
    <mergeCell ref="Z17:AA17"/>
    <mergeCell ref="AB17:AC17"/>
    <mergeCell ref="AD17:AE17"/>
    <mergeCell ref="AF17:AI17"/>
    <mergeCell ref="AD16:AE16"/>
    <mergeCell ref="AF16:AI16"/>
    <mergeCell ref="B17:G17"/>
    <mergeCell ref="H17:I17"/>
    <mergeCell ref="J17:K17"/>
    <mergeCell ref="L17:M17"/>
    <mergeCell ref="N17:O17"/>
    <mergeCell ref="P17:Q17"/>
    <mergeCell ref="R17:S17"/>
    <mergeCell ref="T17:U17"/>
    <mergeCell ref="R16:S16"/>
    <mergeCell ref="T16:U16"/>
    <mergeCell ref="V16:W16"/>
    <mergeCell ref="X16:Y16"/>
    <mergeCell ref="Z16:AA16"/>
    <mergeCell ref="AB16:AC16"/>
    <mergeCell ref="B16:G16"/>
    <mergeCell ref="H16:I16"/>
    <mergeCell ref="AF19:AI19"/>
    <mergeCell ref="AD18:AE18"/>
    <mergeCell ref="AF18:AI18"/>
    <mergeCell ref="B19:G19"/>
    <mergeCell ref="H19:I19"/>
    <mergeCell ref="J19:K19"/>
    <mergeCell ref="L19:M19"/>
    <mergeCell ref="N19:O19"/>
    <mergeCell ref="P19:Q19"/>
    <mergeCell ref="R19:S19"/>
    <mergeCell ref="T19:U19"/>
    <mergeCell ref="R18:S18"/>
    <mergeCell ref="T18:U18"/>
    <mergeCell ref="V18:W18"/>
    <mergeCell ref="X18:Y18"/>
    <mergeCell ref="Z18:AA18"/>
    <mergeCell ref="AB18:AC18"/>
    <mergeCell ref="B18:G18"/>
    <mergeCell ref="H18:I18"/>
    <mergeCell ref="J18:K18"/>
    <mergeCell ref="L18:M18"/>
    <mergeCell ref="N18:O18"/>
    <mergeCell ref="P18:Q18"/>
    <mergeCell ref="J20:K20"/>
    <mergeCell ref="L20:M20"/>
    <mergeCell ref="N20:O20"/>
    <mergeCell ref="P20:Q20"/>
    <mergeCell ref="V19:W19"/>
    <mergeCell ref="X19:Y19"/>
    <mergeCell ref="Z19:AA19"/>
    <mergeCell ref="AB19:AC19"/>
    <mergeCell ref="AD19:AE19"/>
    <mergeCell ref="V21:W21"/>
    <mergeCell ref="X21:Y21"/>
    <mergeCell ref="Z21:AA21"/>
    <mergeCell ref="AB21:AC21"/>
    <mergeCell ref="AD21:AE21"/>
    <mergeCell ref="AF21:AI21"/>
    <mergeCell ref="AD20:AE20"/>
    <mergeCell ref="AF20:AI20"/>
    <mergeCell ref="B21:G21"/>
    <mergeCell ref="H21:I21"/>
    <mergeCell ref="J21:K21"/>
    <mergeCell ref="L21:M21"/>
    <mergeCell ref="N21:O21"/>
    <mergeCell ref="P21:Q21"/>
    <mergeCell ref="R21:S21"/>
    <mergeCell ref="T21:U21"/>
    <mergeCell ref="R20:S20"/>
    <mergeCell ref="T20:U20"/>
    <mergeCell ref="V20:W20"/>
    <mergeCell ref="X20:Y20"/>
    <mergeCell ref="Z20:AA20"/>
    <mergeCell ref="AB20:AC20"/>
    <mergeCell ref="B20:G20"/>
    <mergeCell ref="H20:I20"/>
    <mergeCell ref="J24:K24"/>
    <mergeCell ref="L24:M24"/>
    <mergeCell ref="N24:O24"/>
    <mergeCell ref="P24:Q24"/>
    <mergeCell ref="B22:G22"/>
    <mergeCell ref="H22:AE22"/>
    <mergeCell ref="AF22:AI22"/>
    <mergeCell ref="B23:G23"/>
    <mergeCell ref="H23:AE23"/>
    <mergeCell ref="AF23:AI23"/>
    <mergeCell ref="A92:C92"/>
    <mergeCell ref="A94:C94"/>
    <mergeCell ref="D94:G94"/>
    <mergeCell ref="H94:K94"/>
    <mergeCell ref="R94:U94"/>
    <mergeCell ref="V94:Y94"/>
    <mergeCell ref="AD24:AE24"/>
    <mergeCell ref="AF24:AI24"/>
    <mergeCell ref="A40:AI40"/>
    <mergeCell ref="A41:A42"/>
    <mergeCell ref="B41:B42"/>
    <mergeCell ref="C41:C42"/>
    <mergeCell ref="D41:R41"/>
    <mergeCell ref="S41:AG41"/>
    <mergeCell ref="AH41:AH42"/>
    <mergeCell ref="AI41:AI42"/>
    <mergeCell ref="R24:S24"/>
    <mergeCell ref="T24:U24"/>
    <mergeCell ref="V24:W24"/>
    <mergeCell ref="X24:Y24"/>
    <mergeCell ref="Z24:AA24"/>
    <mergeCell ref="AB24:AC24"/>
    <mergeCell ref="A24:G24"/>
    <mergeCell ref="H24:I24"/>
    <mergeCell ref="A95:AI95"/>
    <mergeCell ref="B96:C96"/>
    <mergeCell ref="D96:G96"/>
    <mergeCell ref="H96:K96"/>
    <mergeCell ref="L96:N96"/>
    <mergeCell ref="O96:R96"/>
    <mergeCell ref="S96:V96"/>
    <mergeCell ref="W96:AA96"/>
    <mergeCell ref="AB96:AE96"/>
    <mergeCell ref="AF96:AI96"/>
    <mergeCell ref="W97:AA97"/>
    <mergeCell ref="AB97:AE97"/>
    <mergeCell ref="AF97:AI97"/>
    <mergeCell ref="B98:C98"/>
    <mergeCell ref="D98:G98"/>
    <mergeCell ref="H98:K98"/>
    <mergeCell ref="L98:N98"/>
    <mergeCell ref="O98:R98"/>
    <mergeCell ref="S98:V98"/>
    <mergeCell ref="W98:AA98"/>
    <mergeCell ref="B97:C97"/>
    <mergeCell ref="D97:G97"/>
    <mergeCell ref="H97:K97"/>
    <mergeCell ref="L97:N97"/>
    <mergeCell ref="O97:R97"/>
    <mergeCell ref="S97:V97"/>
    <mergeCell ref="AB98:AE98"/>
    <mergeCell ref="AF98:AI98"/>
    <mergeCell ref="B99:C99"/>
    <mergeCell ref="D99:G99"/>
    <mergeCell ref="H99:K99"/>
    <mergeCell ref="L99:N99"/>
    <mergeCell ref="O99:R99"/>
    <mergeCell ref="S99:V99"/>
    <mergeCell ref="W99:AA99"/>
    <mergeCell ref="AB99:AE99"/>
    <mergeCell ref="AF99:AI99"/>
    <mergeCell ref="B100:C100"/>
    <mergeCell ref="D100:G100"/>
    <mergeCell ref="H100:K100"/>
    <mergeCell ref="L100:N100"/>
    <mergeCell ref="O100:R100"/>
    <mergeCell ref="S100:V100"/>
    <mergeCell ref="W100:AA100"/>
    <mergeCell ref="AB100:AE100"/>
    <mergeCell ref="AF100:AI100"/>
    <mergeCell ref="W101:AA101"/>
    <mergeCell ref="AB101:AE101"/>
    <mergeCell ref="AF101:AI101"/>
    <mergeCell ref="A102:A103"/>
    <mergeCell ref="B102:C102"/>
    <mergeCell ref="D102:G102"/>
    <mergeCell ref="H102:K102"/>
    <mergeCell ref="L102:N102"/>
    <mergeCell ref="O102:R102"/>
    <mergeCell ref="S102:V102"/>
    <mergeCell ref="B101:C101"/>
    <mergeCell ref="D101:G101"/>
    <mergeCell ref="H101:K101"/>
    <mergeCell ref="L101:N101"/>
    <mergeCell ref="O101:R101"/>
    <mergeCell ref="S101:V101"/>
    <mergeCell ref="W102:AA102"/>
    <mergeCell ref="AB102:AE102"/>
    <mergeCell ref="AF102:AI102"/>
    <mergeCell ref="B103:C103"/>
    <mergeCell ref="D103:G103"/>
    <mergeCell ref="H103:K103"/>
    <mergeCell ref="L103:N103"/>
    <mergeCell ref="O103:R103"/>
    <mergeCell ref="S103:V103"/>
    <mergeCell ref="W103:AA103"/>
    <mergeCell ref="AB103:AE103"/>
    <mergeCell ref="AF103:AI103"/>
    <mergeCell ref="B104:C104"/>
    <mergeCell ref="D104:G104"/>
    <mergeCell ref="H104:K104"/>
    <mergeCell ref="L104:N104"/>
    <mergeCell ref="O104:R104"/>
    <mergeCell ref="S104:V104"/>
    <mergeCell ref="W104:AA104"/>
    <mergeCell ref="AB104:AE104"/>
    <mergeCell ref="AF104:AI104"/>
    <mergeCell ref="B105:C105"/>
    <mergeCell ref="D105:G105"/>
    <mergeCell ref="H105:K105"/>
    <mergeCell ref="L105:N105"/>
    <mergeCell ref="O105:R105"/>
    <mergeCell ref="S105:V105"/>
    <mergeCell ref="W105:AA105"/>
    <mergeCell ref="AB105:AE105"/>
    <mergeCell ref="AF105:AI105"/>
    <mergeCell ref="W106:AA106"/>
    <mergeCell ref="AB106:AE106"/>
    <mergeCell ref="AF106:AI106"/>
    <mergeCell ref="D107:G107"/>
    <mergeCell ref="L107:N107"/>
    <mergeCell ref="A108:AI108"/>
    <mergeCell ref="B106:C106"/>
    <mergeCell ref="D106:G106"/>
    <mergeCell ref="H106:K106"/>
    <mergeCell ref="L106:N106"/>
    <mergeCell ref="O106:R106"/>
    <mergeCell ref="S106:V106"/>
    <mergeCell ref="W109:AA109"/>
    <mergeCell ref="AB109:AE109"/>
    <mergeCell ref="AF109:AI109"/>
    <mergeCell ref="B110:C110"/>
    <mergeCell ref="D110:G110"/>
    <mergeCell ref="H110:K110"/>
    <mergeCell ref="L110:N110"/>
    <mergeCell ref="O110:R110"/>
    <mergeCell ref="S110:V110"/>
    <mergeCell ref="W110:AA110"/>
    <mergeCell ref="B109:C109"/>
    <mergeCell ref="D109:G109"/>
    <mergeCell ref="H109:K109"/>
    <mergeCell ref="L109:N109"/>
    <mergeCell ref="O109:R109"/>
    <mergeCell ref="S109:V109"/>
    <mergeCell ref="AB110:AE110"/>
    <mergeCell ref="AF110:AI110"/>
    <mergeCell ref="B111:C111"/>
    <mergeCell ref="D111:G111"/>
    <mergeCell ref="H111:K111"/>
    <mergeCell ref="L111:N111"/>
    <mergeCell ref="O111:R111"/>
    <mergeCell ref="S111:V111"/>
    <mergeCell ref="W111:AA111"/>
    <mergeCell ref="AB111:AE111"/>
    <mergeCell ref="AF111:AI111"/>
    <mergeCell ref="B112:C112"/>
    <mergeCell ref="D112:G112"/>
    <mergeCell ref="H112:K112"/>
    <mergeCell ref="L112:N112"/>
    <mergeCell ref="O112:R112"/>
    <mergeCell ref="S112:V112"/>
    <mergeCell ref="W112:AA112"/>
    <mergeCell ref="AB112:AE112"/>
    <mergeCell ref="AF112:AI112"/>
    <mergeCell ref="W113:AA113"/>
    <mergeCell ref="AB113:AE113"/>
    <mergeCell ref="AF113:AI113"/>
    <mergeCell ref="B114:C114"/>
    <mergeCell ref="D114:G114"/>
    <mergeCell ref="H114:K114"/>
    <mergeCell ref="L114:N114"/>
    <mergeCell ref="O114:R114"/>
    <mergeCell ref="S114:V114"/>
    <mergeCell ref="W114:AA114"/>
    <mergeCell ref="B113:C113"/>
    <mergeCell ref="D113:G113"/>
    <mergeCell ref="H113:K113"/>
    <mergeCell ref="L113:N113"/>
    <mergeCell ref="O113:R113"/>
    <mergeCell ref="S113:V113"/>
    <mergeCell ref="AB114:AE114"/>
    <mergeCell ref="AF114:AI114"/>
    <mergeCell ref="A115:A116"/>
    <mergeCell ref="B115:C115"/>
    <mergeCell ref="D115:G115"/>
    <mergeCell ref="H115:K115"/>
    <mergeCell ref="L115:N115"/>
    <mergeCell ref="O115:R115"/>
    <mergeCell ref="S115:V115"/>
    <mergeCell ref="W115:AA115"/>
    <mergeCell ref="AB115:AE115"/>
    <mergeCell ref="AF115:AI115"/>
    <mergeCell ref="B116:C116"/>
    <mergeCell ref="D116:G116"/>
    <mergeCell ref="H116:K116"/>
    <mergeCell ref="L116:N116"/>
    <mergeCell ref="O116:R116"/>
    <mergeCell ref="S116:V116"/>
    <mergeCell ref="W116:AA116"/>
    <mergeCell ref="AB116:AE116"/>
    <mergeCell ref="AF116:AI116"/>
    <mergeCell ref="B117:C117"/>
    <mergeCell ref="D117:G117"/>
    <mergeCell ref="H117:K117"/>
    <mergeCell ref="L117:N117"/>
    <mergeCell ref="O117:R117"/>
    <mergeCell ref="S117:V117"/>
    <mergeCell ref="W117:AA117"/>
    <mergeCell ref="AB117:AE117"/>
    <mergeCell ref="AF117:AI117"/>
    <mergeCell ref="AB119:AE119"/>
    <mergeCell ref="AF119:AI119"/>
    <mergeCell ref="D120:G120"/>
    <mergeCell ref="L120:N120"/>
    <mergeCell ref="W118:AA118"/>
    <mergeCell ref="AB118:AE118"/>
    <mergeCell ref="AF118:AI118"/>
    <mergeCell ref="B119:C119"/>
    <mergeCell ref="D119:G119"/>
    <mergeCell ref="H119:K119"/>
    <mergeCell ref="L119:N119"/>
    <mergeCell ref="O119:R119"/>
    <mergeCell ref="S119:V119"/>
    <mergeCell ref="W119:AA119"/>
    <mergeCell ref="B118:C118"/>
    <mergeCell ref="D118:G118"/>
    <mergeCell ref="H118:K118"/>
    <mergeCell ref="L118:N118"/>
    <mergeCell ref="O118:R118"/>
    <mergeCell ref="S118:V11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015"/>
  <sheetViews>
    <sheetView tabSelected="1" topLeftCell="A3" zoomScale="160" zoomScaleNormal="160" workbookViewId="0">
      <selection activeCell="F25" sqref="F25"/>
    </sheetView>
  </sheetViews>
  <sheetFormatPr defaultColWidth="9" defaultRowHeight="15" customHeight="1" x14ac:dyDescent="0.25"/>
  <cols>
    <col min="1" max="1" width="4.5" style="22" customWidth="1"/>
    <col min="2" max="2" width="2.875" style="22" customWidth="1"/>
    <col min="3" max="3" width="11.75" style="22" customWidth="1"/>
    <col min="4" max="18" width="7" style="22" customWidth="1"/>
    <col min="19" max="16384" width="9" style="22"/>
  </cols>
  <sheetData>
    <row r="1" spans="1:18" s="21" customFormat="1" ht="15" customHeight="1" x14ac:dyDescent="0.25">
      <c r="A1" s="283" t="s">
        <v>123</v>
      </c>
      <c r="B1" s="283"/>
      <c r="C1" s="283"/>
      <c r="D1" s="283"/>
      <c r="E1" s="283"/>
      <c r="F1" s="283"/>
      <c r="G1" s="283"/>
      <c r="H1" s="283"/>
      <c r="I1" s="284" t="s">
        <v>124</v>
      </c>
      <c r="J1" s="284"/>
      <c r="K1" s="284"/>
      <c r="L1" s="284"/>
      <c r="M1" s="284"/>
      <c r="N1" s="284"/>
      <c r="O1" s="284"/>
      <c r="P1" s="284"/>
      <c r="Q1" s="284"/>
      <c r="R1" s="284"/>
    </row>
    <row r="2" spans="1:18" s="21" customFormat="1" ht="15" customHeight="1" x14ac:dyDescent="0.25">
      <c r="A2" s="285" t="s">
        <v>125</v>
      </c>
      <c r="B2" s="285"/>
      <c r="C2" s="285"/>
      <c r="D2" s="285"/>
      <c r="E2" s="285"/>
      <c r="F2" s="285"/>
      <c r="G2" s="285"/>
      <c r="H2" s="285"/>
      <c r="I2" s="285" t="s">
        <v>126</v>
      </c>
      <c r="J2" s="285"/>
      <c r="K2" s="285"/>
      <c r="L2" s="285"/>
      <c r="M2" s="285"/>
      <c r="N2" s="285"/>
      <c r="O2" s="285"/>
      <c r="P2" s="285"/>
      <c r="Q2" s="285"/>
      <c r="R2" s="285"/>
    </row>
    <row r="3" spans="1:18" ht="6.75" customHeight="1" x14ac:dyDescent="0.25"/>
    <row r="4" spans="1:18" ht="45.75" customHeight="1" x14ac:dyDescent="0.45">
      <c r="A4" s="286" t="s">
        <v>330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18" s="24" customFormat="1" ht="18.75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L5" s="23"/>
      <c r="M5" s="152" t="s">
        <v>331</v>
      </c>
      <c r="O5" s="23"/>
      <c r="P5" s="23"/>
      <c r="Q5" s="23"/>
      <c r="R5" s="23"/>
    </row>
    <row r="6" spans="1:18" s="24" customFormat="1" ht="7.5" customHeight="1" thickBo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L6" s="23"/>
      <c r="M6" s="23"/>
      <c r="N6" s="25"/>
      <c r="O6" s="23"/>
      <c r="P6" s="23"/>
      <c r="Q6" s="23"/>
      <c r="R6" s="23"/>
    </row>
    <row r="7" spans="1:18" s="24" customFormat="1" ht="27" thickTop="1" thickBot="1" x14ac:dyDescent="0.4">
      <c r="A7" s="288" t="s">
        <v>127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90"/>
    </row>
    <row r="8" spans="1:18" s="24" customFormat="1" ht="19.5" thickTop="1" x14ac:dyDescent="0.3">
      <c r="A8" s="281" t="s">
        <v>128</v>
      </c>
      <c r="B8" s="291" t="s">
        <v>323</v>
      </c>
      <c r="C8" s="273" t="s">
        <v>129</v>
      </c>
      <c r="D8" s="109" t="s">
        <v>130</v>
      </c>
      <c r="E8" s="110" t="s">
        <v>131</v>
      </c>
      <c r="F8" s="110" t="s">
        <v>132</v>
      </c>
      <c r="G8" s="110" t="s">
        <v>133</v>
      </c>
      <c r="H8" s="110" t="s">
        <v>134</v>
      </c>
      <c r="I8" s="110" t="s">
        <v>135</v>
      </c>
      <c r="J8" s="110" t="s">
        <v>136</v>
      </c>
      <c r="K8" s="110" t="s">
        <v>137</v>
      </c>
      <c r="L8" s="110" t="s">
        <v>138</v>
      </c>
      <c r="M8" s="110" t="s">
        <v>139</v>
      </c>
      <c r="N8" s="110" t="s">
        <v>140</v>
      </c>
      <c r="O8" s="110" t="s">
        <v>141</v>
      </c>
      <c r="P8" s="110" t="s">
        <v>142</v>
      </c>
      <c r="Q8" s="110" t="s">
        <v>143</v>
      </c>
      <c r="R8" s="111" t="s">
        <v>144</v>
      </c>
    </row>
    <row r="9" spans="1:18" s="26" customFormat="1" ht="18.75" x14ac:dyDescent="0.3">
      <c r="A9" s="282"/>
      <c r="B9" s="292"/>
      <c r="C9" s="274"/>
      <c r="D9" s="112" t="s">
        <v>145</v>
      </c>
      <c r="E9" s="112" t="s">
        <v>146</v>
      </c>
      <c r="F9" s="112" t="s">
        <v>147</v>
      </c>
      <c r="G9" s="112" t="s">
        <v>148</v>
      </c>
      <c r="H9" s="112" t="s">
        <v>149</v>
      </c>
      <c r="I9" s="112" t="s">
        <v>69</v>
      </c>
      <c r="J9" s="112" t="s">
        <v>150</v>
      </c>
      <c r="K9" s="112" t="s">
        <v>151</v>
      </c>
      <c r="L9" s="112" t="s">
        <v>152</v>
      </c>
      <c r="M9" s="112" t="s">
        <v>153</v>
      </c>
      <c r="N9" s="112" t="s">
        <v>78</v>
      </c>
      <c r="O9" s="112" t="s">
        <v>154</v>
      </c>
      <c r="P9" s="112" t="s">
        <v>155</v>
      </c>
      <c r="Q9" s="112" t="s">
        <v>156</v>
      </c>
      <c r="R9" s="113" t="s">
        <v>157</v>
      </c>
    </row>
    <row r="10" spans="1:18" s="24" customFormat="1" ht="24" x14ac:dyDescent="0.3">
      <c r="A10" s="261">
        <v>2</v>
      </c>
      <c r="B10" s="101">
        <v>1</v>
      </c>
      <c r="C10" s="114" t="s">
        <v>300</v>
      </c>
      <c r="D10" s="27" t="s">
        <v>205</v>
      </c>
      <c r="E10" s="27" t="s">
        <v>158</v>
      </c>
      <c r="F10" s="27" t="s">
        <v>159</v>
      </c>
      <c r="G10" s="27" t="s">
        <v>160</v>
      </c>
      <c r="H10" s="117" t="s">
        <v>161</v>
      </c>
      <c r="I10" s="27" t="s">
        <v>214</v>
      </c>
      <c r="J10" s="27" t="s">
        <v>162</v>
      </c>
      <c r="K10" s="27" t="s">
        <v>163</v>
      </c>
      <c r="L10" s="27" t="s">
        <v>311</v>
      </c>
      <c r="M10" s="117" t="s">
        <v>165</v>
      </c>
      <c r="N10" s="27" t="s">
        <v>166</v>
      </c>
      <c r="O10" s="27" t="s">
        <v>216</v>
      </c>
      <c r="P10" s="27" t="s">
        <v>167</v>
      </c>
      <c r="Q10" s="27" t="s">
        <v>175</v>
      </c>
      <c r="R10" s="102" t="s">
        <v>169</v>
      </c>
    </row>
    <row r="11" spans="1:18" s="24" customFormat="1" ht="24" x14ac:dyDescent="0.3">
      <c r="A11" s="262"/>
      <c r="B11" s="103">
        <v>2</v>
      </c>
      <c r="C11" s="115" t="s">
        <v>313</v>
      </c>
      <c r="D11" s="100" t="s">
        <v>205</v>
      </c>
      <c r="E11" s="100" t="s">
        <v>204</v>
      </c>
      <c r="F11" s="100" t="s">
        <v>159</v>
      </c>
      <c r="G11" s="100" t="s">
        <v>184</v>
      </c>
      <c r="H11" s="100" t="s">
        <v>161</v>
      </c>
      <c r="I11" s="100" t="s">
        <v>214</v>
      </c>
      <c r="J11" s="100" t="s">
        <v>181</v>
      </c>
      <c r="K11" s="100" t="s">
        <v>166</v>
      </c>
      <c r="L11" s="100" t="s">
        <v>211</v>
      </c>
      <c r="M11" s="100" t="s">
        <v>165</v>
      </c>
      <c r="N11" s="100" t="s">
        <v>191</v>
      </c>
      <c r="O11" s="100" t="s">
        <v>216</v>
      </c>
      <c r="P11" s="100" t="s">
        <v>175</v>
      </c>
      <c r="Q11" s="100" t="s">
        <v>167</v>
      </c>
      <c r="R11" s="105" t="s">
        <v>169</v>
      </c>
    </row>
    <row r="12" spans="1:18" s="24" customFormat="1" ht="24" x14ac:dyDescent="0.3">
      <c r="A12" s="262"/>
      <c r="B12" s="103">
        <v>3</v>
      </c>
      <c r="C12" s="115" t="s">
        <v>314</v>
      </c>
      <c r="D12" s="100" t="s">
        <v>158</v>
      </c>
      <c r="E12" s="100" t="s">
        <v>205</v>
      </c>
      <c r="F12" s="100" t="s">
        <v>160</v>
      </c>
      <c r="G12" s="100" t="s">
        <v>170</v>
      </c>
      <c r="H12" s="100" t="s">
        <v>208</v>
      </c>
      <c r="I12" s="100" t="s">
        <v>162</v>
      </c>
      <c r="J12" s="100" t="s">
        <v>214</v>
      </c>
      <c r="K12" s="100" t="s">
        <v>164</v>
      </c>
      <c r="L12" s="100" t="s">
        <v>163</v>
      </c>
      <c r="M12" s="100" t="s">
        <v>210</v>
      </c>
      <c r="N12" s="100" t="s">
        <v>216</v>
      </c>
      <c r="O12" s="100" t="s">
        <v>192</v>
      </c>
      <c r="P12" s="100" t="s">
        <v>171</v>
      </c>
      <c r="Q12" s="100" t="s">
        <v>193</v>
      </c>
      <c r="R12" s="105" t="s">
        <v>213</v>
      </c>
    </row>
    <row r="13" spans="1:18" s="24" customFormat="1" ht="24" x14ac:dyDescent="0.3">
      <c r="A13" s="263"/>
      <c r="B13" s="106">
        <v>4</v>
      </c>
      <c r="C13" s="116" t="s">
        <v>315</v>
      </c>
      <c r="D13" s="28" t="s">
        <v>204</v>
      </c>
      <c r="E13" s="28" t="s">
        <v>205</v>
      </c>
      <c r="F13" s="28" t="s">
        <v>184</v>
      </c>
      <c r="G13" s="28" t="s">
        <v>170</v>
      </c>
      <c r="H13" s="28" t="s">
        <v>208</v>
      </c>
      <c r="I13" s="28" t="s">
        <v>181</v>
      </c>
      <c r="J13" s="28" t="s">
        <v>214</v>
      </c>
      <c r="K13" s="28" t="s">
        <v>183</v>
      </c>
      <c r="L13" s="28" t="s">
        <v>164</v>
      </c>
      <c r="M13" s="28" t="s">
        <v>210</v>
      </c>
      <c r="N13" s="28" t="s">
        <v>216</v>
      </c>
      <c r="O13" s="28" t="s">
        <v>193</v>
      </c>
      <c r="P13" s="28" t="s">
        <v>182</v>
      </c>
      <c r="Q13" s="28" t="s">
        <v>168</v>
      </c>
      <c r="R13" s="108" t="s">
        <v>213</v>
      </c>
    </row>
    <row r="14" spans="1:18" s="24" customFormat="1" ht="24" x14ac:dyDescent="0.3">
      <c r="A14" s="264">
        <v>3</v>
      </c>
      <c r="B14" s="143">
        <v>1</v>
      </c>
      <c r="C14" s="144" t="s">
        <v>300</v>
      </c>
      <c r="D14" s="119" t="s">
        <v>172</v>
      </c>
      <c r="E14" s="119" t="s">
        <v>207</v>
      </c>
      <c r="F14" s="119" t="s">
        <v>206</v>
      </c>
      <c r="G14" s="119" t="s">
        <v>158</v>
      </c>
      <c r="H14" s="145" t="s">
        <v>170</v>
      </c>
      <c r="I14" s="119" t="s">
        <v>209</v>
      </c>
      <c r="J14" s="119" t="s">
        <v>173</v>
      </c>
      <c r="K14" s="119" t="s">
        <v>214</v>
      </c>
      <c r="L14" s="119" t="s">
        <v>162</v>
      </c>
      <c r="M14" s="119" t="s">
        <v>163</v>
      </c>
      <c r="N14" s="119" t="s">
        <v>174</v>
      </c>
      <c r="O14" s="119" t="s">
        <v>213</v>
      </c>
      <c r="P14" s="119" t="s">
        <v>175</v>
      </c>
      <c r="Q14" s="119" t="s">
        <v>217</v>
      </c>
      <c r="R14" s="125" t="s">
        <v>167</v>
      </c>
    </row>
    <row r="15" spans="1:18" s="24" customFormat="1" ht="24" x14ac:dyDescent="0.3">
      <c r="A15" s="265"/>
      <c r="B15" s="146">
        <v>2</v>
      </c>
      <c r="C15" s="147" t="s">
        <v>313</v>
      </c>
      <c r="D15" s="121" t="s">
        <v>172</v>
      </c>
      <c r="E15" s="121" t="s">
        <v>207</v>
      </c>
      <c r="F15" s="121" t="s">
        <v>206</v>
      </c>
      <c r="G15" s="121" t="s">
        <v>204</v>
      </c>
      <c r="H15" s="121" t="s">
        <v>170</v>
      </c>
      <c r="I15" s="121" t="s">
        <v>209</v>
      </c>
      <c r="J15" s="121" t="s">
        <v>173</v>
      </c>
      <c r="K15" s="121" t="s">
        <v>214</v>
      </c>
      <c r="L15" s="121" t="s">
        <v>304</v>
      </c>
      <c r="M15" s="121" t="s">
        <v>160</v>
      </c>
      <c r="N15" s="121" t="s">
        <v>174</v>
      </c>
      <c r="O15" s="121" t="s">
        <v>213</v>
      </c>
      <c r="P15" s="121" t="s">
        <v>191</v>
      </c>
      <c r="Q15" s="121" t="s">
        <v>217</v>
      </c>
      <c r="R15" s="126" t="s">
        <v>177</v>
      </c>
    </row>
    <row r="16" spans="1:18" s="24" customFormat="1" ht="24" x14ac:dyDescent="0.3">
      <c r="A16" s="265"/>
      <c r="B16" s="146">
        <v>3</v>
      </c>
      <c r="C16" s="147" t="s">
        <v>314</v>
      </c>
      <c r="D16" s="121" t="s">
        <v>207</v>
      </c>
      <c r="E16" s="121" t="s">
        <v>176</v>
      </c>
      <c r="F16" s="121" t="s">
        <v>158</v>
      </c>
      <c r="G16" s="121" t="s">
        <v>206</v>
      </c>
      <c r="H16" s="121" t="s">
        <v>177</v>
      </c>
      <c r="I16" s="121" t="s">
        <v>178</v>
      </c>
      <c r="J16" s="121" t="s">
        <v>210</v>
      </c>
      <c r="K16" s="121" t="s">
        <v>162</v>
      </c>
      <c r="L16" s="121" t="s">
        <v>215</v>
      </c>
      <c r="M16" s="121" t="s">
        <v>322</v>
      </c>
      <c r="N16" s="121" t="s">
        <v>212</v>
      </c>
      <c r="O16" s="121" t="s">
        <v>179</v>
      </c>
      <c r="P16" s="121" t="s">
        <v>217</v>
      </c>
      <c r="Q16" s="121" t="s">
        <v>175</v>
      </c>
      <c r="R16" s="126" t="s">
        <v>171</v>
      </c>
    </row>
    <row r="17" spans="1:18" s="24" customFormat="1" ht="24" x14ac:dyDescent="0.3">
      <c r="A17" s="266"/>
      <c r="B17" s="148">
        <v>4</v>
      </c>
      <c r="C17" s="149" t="s">
        <v>315</v>
      </c>
      <c r="D17" s="120" t="s">
        <v>207</v>
      </c>
      <c r="E17" s="120" t="s">
        <v>176</v>
      </c>
      <c r="F17" s="120" t="s">
        <v>204</v>
      </c>
      <c r="G17" s="120" t="s">
        <v>206</v>
      </c>
      <c r="H17" s="120" t="s">
        <v>175</v>
      </c>
      <c r="I17" s="120" t="s">
        <v>178</v>
      </c>
      <c r="J17" s="120" t="s">
        <v>210</v>
      </c>
      <c r="K17" s="120" t="s">
        <v>163</v>
      </c>
      <c r="L17" s="120" t="s">
        <v>215</v>
      </c>
      <c r="M17" s="120" t="s">
        <v>165</v>
      </c>
      <c r="N17" s="120" t="s">
        <v>212</v>
      </c>
      <c r="O17" s="120" t="s">
        <v>179</v>
      </c>
      <c r="P17" s="120" t="s">
        <v>217</v>
      </c>
      <c r="Q17" s="120" t="s">
        <v>193</v>
      </c>
      <c r="R17" s="127" t="s">
        <v>166</v>
      </c>
    </row>
    <row r="18" spans="1:18" s="24" customFormat="1" ht="24" x14ac:dyDescent="0.3">
      <c r="A18" s="261">
        <v>4</v>
      </c>
      <c r="B18" s="101">
        <v>1</v>
      </c>
      <c r="C18" s="114" t="s">
        <v>300</v>
      </c>
      <c r="D18" s="27" t="s">
        <v>159</v>
      </c>
      <c r="E18" s="27" t="s">
        <v>177</v>
      </c>
      <c r="F18" s="27" t="s">
        <v>208</v>
      </c>
      <c r="G18" s="27" t="s">
        <v>187</v>
      </c>
      <c r="H18" s="117" t="s">
        <v>175</v>
      </c>
      <c r="I18" s="27" t="s">
        <v>181</v>
      </c>
      <c r="J18" s="27" t="s">
        <v>182</v>
      </c>
      <c r="K18" s="27" t="s">
        <v>183</v>
      </c>
      <c r="L18" s="27" t="s">
        <v>211</v>
      </c>
      <c r="M18" s="27" t="s">
        <v>184</v>
      </c>
      <c r="N18" s="27" t="s">
        <v>185</v>
      </c>
      <c r="O18" s="27" t="s">
        <v>168</v>
      </c>
      <c r="P18" s="27" t="s">
        <v>186</v>
      </c>
      <c r="Q18" s="27" t="s">
        <v>212</v>
      </c>
      <c r="R18" s="102" t="s">
        <v>301</v>
      </c>
    </row>
    <row r="19" spans="1:18" s="24" customFormat="1" ht="24" x14ac:dyDescent="0.3">
      <c r="A19" s="262"/>
      <c r="B19" s="103">
        <v>2</v>
      </c>
      <c r="C19" s="115" t="s">
        <v>313</v>
      </c>
      <c r="D19" s="100" t="s">
        <v>159</v>
      </c>
      <c r="E19" s="100" t="s">
        <v>184</v>
      </c>
      <c r="F19" s="100" t="s">
        <v>208</v>
      </c>
      <c r="G19" s="100" t="s">
        <v>187</v>
      </c>
      <c r="H19" s="100" t="s">
        <v>177</v>
      </c>
      <c r="I19" s="100" t="s">
        <v>303</v>
      </c>
      <c r="J19" s="100" t="s">
        <v>173</v>
      </c>
      <c r="K19" s="100" t="s">
        <v>183</v>
      </c>
      <c r="L19" s="100" t="s">
        <v>211</v>
      </c>
      <c r="M19" s="100" t="s">
        <v>163</v>
      </c>
      <c r="N19" s="100" t="s">
        <v>301</v>
      </c>
      <c r="O19" s="100" t="s">
        <v>192</v>
      </c>
      <c r="P19" s="100" t="s">
        <v>186</v>
      </c>
      <c r="Q19" s="100" t="s">
        <v>212</v>
      </c>
      <c r="R19" s="105" t="s">
        <v>194</v>
      </c>
    </row>
    <row r="20" spans="1:18" s="24" customFormat="1" ht="24" x14ac:dyDescent="0.3">
      <c r="A20" s="262"/>
      <c r="B20" s="103">
        <v>3</v>
      </c>
      <c r="C20" s="115" t="s">
        <v>314</v>
      </c>
      <c r="D20" s="100" t="s">
        <v>192</v>
      </c>
      <c r="E20" s="100" t="s">
        <v>159</v>
      </c>
      <c r="F20" s="100" t="s">
        <v>180</v>
      </c>
      <c r="G20" s="100" t="s">
        <v>208</v>
      </c>
      <c r="H20" s="100" t="s">
        <v>206</v>
      </c>
      <c r="I20" s="100" t="s">
        <v>160</v>
      </c>
      <c r="J20" s="100" t="s">
        <v>181</v>
      </c>
      <c r="K20" s="100" t="s">
        <v>209</v>
      </c>
      <c r="L20" s="100" t="s">
        <v>188</v>
      </c>
      <c r="M20" s="100" t="s">
        <v>215</v>
      </c>
      <c r="N20" s="100" t="s">
        <v>171</v>
      </c>
      <c r="O20" s="100" t="s">
        <v>185</v>
      </c>
      <c r="P20" s="100" t="s">
        <v>213</v>
      </c>
      <c r="Q20" s="100" t="s">
        <v>187</v>
      </c>
      <c r="R20" s="105" t="s">
        <v>217</v>
      </c>
    </row>
    <row r="21" spans="1:18" s="24" customFormat="1" ht="24" x14ac:dyDescent="0.3">
      <c r="A21" s="263"/>
      <c r="B21" s="106">
        <v>4</v>
      </c>
      <c r="C21" s="116" t="s">
        <v>315</v>
      </c>
      <c r="D21" s="28" t="s">
        <v>177</v>
      </c>
      <c r="E21" s="28" t="s">
        <v>159</v>
      </c>
      <c r="F21" s="28" t="s">
        <v>180</v>
      </c>
      <c r="G21" s="28" t="s">
        <v>208</v>
      </c>
      <c r="H21" s="28" t="s">
        <v>206</v>
      </c>
      <c r="I21" s="28" t="s">
        <v>192</v>
      </c>
      <c r="J21" s="28" t="s">
        <v>303</v>
      </c>
      <c r="K21" s="28" t="s">
        <v>209</v>
      </c>
      <c r="L21" s="28" t="s">
        <v>188</v>
      </c>
      <c r="M21" s="28" t="s">
        <v>215</v>
      </c>
      <c r="N21" s="28" t="s">
        <v>166</v>
      </c>
      <c r="O21" s="28" t="s">
        <v>301</v>
      </c>
      <c r="P21" s="28" t="s">
        <v>213</v>
      </c>
      <c r="Q21" s="28" t="s">
        <v>187</v>
      </c>
      <c r="R21" s="108" t="s">
        <v>217</v>
      </c>
    </row>
    <row r="22" spans="1:18" s="24" customFormat="1" ht="24" x14ac:dyDescent="0.3">
      <c r="A22" s="264">
        <v>5</v>
      </c>
      <c r="B22" s="143">
        <v>1</v>
      </c>
      <c r="C22" s="144" t="s">
        <v>300</v>
      </c>
      <c r="D22" s="119" t="s">
        <v>192</v>
      </c>
      <c r="E22" s="119" t="s">
        <v>205</v>
      </c>
      <c r="F22" s="119" t="s">
        <v>208</v>
      </c>
      <c r="G22" s="119" t="s">
        <v>187</v>
      </c>
      <c r="H22" s="145" t="s">
        <v>161</v>
      </c>
      <c r="I22" s="145" t="s">
        <v>209</v>
      </c>
      <c r="J22" s="119" t="s">
        <v>190</v>
      </c>
      <c r="K22" s="119" t="s">
        <v>167</v>
      </c>
      <c r="L22" s="119" t="s">
        <v>168</v>
      </c>
      <c r="M22" s="119" t="s">
        <v>165</v>
      </c>
      <c r="N22" s="121" t="s">
        <v>191</v>
      </c>
      <c r="O22" s="119" t="s">
        <v>301</v>
      </c>
      <c r="P22" s="119" t="s">
        <v>302</v>
      </c>
      <c r="Q22" s="119" t="s">
        <v>164</v>
      </c>
      <c r="R22" s="125" t="s">
        <v>169</v>
      </c>
    </row>
    <row r="23" spans="1:18" s="24" customFormat="1" ht="24" x14ac:dyDescent="0.3">
      <c r="A23" s="265"/>
      <c r="B23" s="146">
        <v>2</v>
      </c>
      <c r="C23" s="147" t="s">
        <v>313</v>
      </c>
      <c r="D23" s="121" t="s">
        <v>177</v>
      </c>
      <c r="E23" s="121" t="s">
        <v>205</v>
      </c>
      <c r="F23" s="121" t="s">
        <v>208</v>
      </c>
      <c r="G23" s="121" t="s">
        <v>187</v>
      </c>
      <c r="H23" s="121" t="s">
        <v>161</v>
      </c>
      <c r="I23" s="121" t="s">
        <v>321</v>
      </c>
      <c r="J23" s="121" t="s">
        <v>210</v>
      </c>
      <c r="K23" s="121" t="s">
        <v>168</v>
      </c>
      <c r="L23" s="121" t="s">
        <v>163</v>
      </c>
      <c r="M23" s="121" t="s">
        <v>165</v>
      </c>
      <c r="N23" s="121" t="s">
        <v>216</v>
      </c>
      <c r="O23" s="121" t="s">
        <v>185</v>
      </c>
      <c r="P23" s="121" t="s">
        <v>191</v>
      </c>
      <c r="Q23" s="121" t="s">
        <v>302</v>
      </c>
      <c r="R23" s="126" t="s">
        <v>169</v>
      </c>
    </row>
    <row r="24" spans="1:18" s="24" customFormat="1" ht="24" x14ac:dyDescent="0.3">
      <c r="A24" s="265"/>
      <c r="B24" s="146">
        <v>3</v>
      </c>
      <c r="C24" s="147" t="s">
        <v>314</v>
      </c>
      <c r="D24" s="121" t="s">
        <v>205</v>
      </c>
      <c r="E24" s="121" t="s">
        <v>184</v>
      </c>
      <c r="F24" s="121" t="s">
        <v>189</v>
      </c>
      <c r="G24" s="121" t="s">
        <v>171</v>
      </c>
      <c r="H24" s="121" t="s">
        <v>208</v>
      </c>
      <c r="I24" s="121" t="s">
        <v>192</v>
      </c>
      <c r="J24" s="121" t="s">
        <v>214</v>
      </c>
      <c r="K24" s="121" t="s">
        <v>209</v>
      </c>
      <c r="L24" s="121" t="s">
        <v>185</v>
      </c>
      <c r="M24" s="121" t="s">
        <v>210</v>
      </c>
      <c r="N24" s="121" t="s">
        <v>301</v>
      </c>
      <c r="O24" s="121" t="s">
        <v>216</v>
      </c>
      <c r="P24" s="121" t="s">
        <v>182</v>
      </c>
      <c r="Q24" s="121" t="s">
        <v>187</v>
      </c>
      <c r="R24" s="126" t="s">
        <v>213</v>
      </c>
    </row>
    <row r="25" spans="1:18" s="24" customFormat="1" ht="24" x14ac:dyDescent="0.3">
      <c r="A25" s="266"/>
      <c r="B25" s="148">
        <v>4</v>
      </c>
      <c r="C25" s="149" t="s">
        <v>315</v>
      </c>
      <c r="D25" s="120" t="s">
        <v>205</v>
      </c>
      <c r="E25" s="120" t="s">
        <v>177</v>
      </c>
      <c r="F25" s="120" t="s">
        <v>159</v>
      </c>
      <c r="G25" s="120" t="s">
        <v>170</v>
      </c>
      <c r="H25" s="120" t="s">
        <v>208</v>
      </c>
      <c r="I25" s="120" t="s">
        <v>214</v>
      </c>
      <c r="J25" s="120" t="s">
        <v>162</v>
      </c>
      <c r="K25" s="120" t="s">
        <v>209</v>
      </c>
      <c r="L25" s="120" t="s">
        <v>188</v>
      </c>
      <c r="M25" s="120" t="s">
        <v>210</v>
      </c>
      <c r="N25" s="120" t="s">
        <v>185</v>
      </c>
      <c r="O25" s="120" t="s">
        <v>179</v>
      </c>
      <c r="P25" s="120" t="s">
        <v>186</v>
      </c>
      <c r="Q25" s="120" t="s">
        <v>187</v>
      </c>
      <c r="R25" s="127" t="s">
        <v>213</v>
      </c>
    </row>
    <row r="26" spans="1:18" s="24" customFormat="1" ht="24" x14ac:dyDescent="0.3">
      <c r="A26" s="261">
        <v>6</v>
      </c>
      <c r="B26" s="101">
        <v>1</v>
      </c>
      <c r="C26" s="114" t="s">
        <v>300</v>
      </c>
      <c r="D26" s="27" t="s">
        <v>172</v>
      </c>
      <c r="E26" s="27" t="s">
        <v>207</v>
      </c>
      <c r="F26" s="27" t="s">
        <v>184</v>
      </c>
      <c r="G26" s="27" t="s">
        <v>206</v>
      </c>
      <c r="H26" s="27" t="s">
        <v>189</v>
      </c>
      <c r="I26" s="27" t="s">
        <v>209</v>
      </c>
      <c r="J26" s="27" t="s">
        <v>173</v>
      </c>
      <c r="K26" s="27" t="s">
        <v>166</v>
      </c>
      <c r="L26" s="27" t="s">
        <v>215</v>
      </c>
      <c r="M26" s="27" t="s">
        <v>162</v>
      </c>
      <c r="N26" s="27" t="s">
        <v>174</v>
      </c>
      <c r="O26" s="27" t="s">
        <v>213</v>
      </c>
      <c r="P26" s="27" t="s">
        <v>167</v>
      </c>
      <c r="Q26" s="27" t="s">
        <v>302</v>
      </c>
      <c r="R26" s="102" t="s">
        <v>194</v>
      </c>
    </row>
    <row r="27" spans="1:18" s="24" customFormat="1" ht="24" x14ac:dyDescent="0.3">
      <c r="A27" s="262"/>
      <c r="B27" s="103">
        <v>2</v>
      </c>
      <c r="C27" s="115" t="s">
        <v>313</v>
      </c>
      <c r="D27" s="100" t="s">
        <v>172</v>
      </c>
      <c r="E27" s="100" t="s">
        <v>207</v>
      </c>
      <c r="F27" s="100" t="s">
        <v>160</v>
      </c>
      <c r="G27" s="100" t="s">
        <v>206</v>
      </c>
      <c r="H27" s="100" t="s">
        <v>170</v>
      </c>
      <c r="I27" s="100" t="s">
        <v>209</v>
      </c>
      <c r="J27" s="100" t="s">
        <v>173</v>
      </c>
      <c r="K27" s="100" t="s">
        <v>305</v>
      </c>
      <c r="L27" s="100" t="s">
        <v>321</v>
      </c>
      <c r="M27" s="100" t="s">
        <v>215</v>
      </c>
      <c r="N27" s="100" t="s">
        <v>174</v>
      </c>
      <c r="O27" s="100" t="s">
        <v>213</v>
      </c>
      <c r="P27" s="100" t="s">
        <v>302</v>
      </c>
      <c r="Q27" s="100" t="s">
        <v>187</v>
      </c>
      <c r="R27" s="105" t="s">
        <v>167</v>
      </c>
    </row>
    <row r="28" spans="1:18" s="24" customFormat="1" ht="24" x14ac:dyDescent="0.3">
      <c r="A28" s="262"/>
      <c r="B28" s="103">
        <v>3</v>
      </c>
      <c r="C28" s="115" t="s">
        <v>314</v>
      </c>
      <c r="D28" s="100" t="s">
        <v>207</v>
      </c>
      <c r="E28" s="100" t="s">
        <v>176</v>
      </c>
      <c r="F28" s="100" t="s">
        <v>206</v>
      </c>
      <c r="G28" s="100" t="s">
        <v>184</v>
      </c>
      <c r="H28" s="100" t="s">
        <v>171</v>
      </c>
      <c r="I28" s="100" t="s">
        <v>178</v>
      </c>
      <c r="J28" s="100" t="s">
        <v>210</v>
      </c>
      <c r="K28" s="100" t="s">
        <v>214</v>
      </c>
      <c r="L28" s="100" t="s">
        <v>188</v>
      </c>
      <c r="M28" s="100" t="s">
        <v>168</v>
      </c>
      <c r="N28" s="100" t="s">
        <v>212</v>
      </c>
      <c r="O28" s="100" t="s">
        <v>179</v>
      </c>
      <c r="P28" s="100" t="s">
        <v>213</v>
      </c>
      <c r="Q28" s="100" t="s">
        <v>217</v>
      </c>
      <c r="R28" s="105" t="s">
        <v>177</v>
      </c>
    </row>
    <row r="29" spans="1:18" s="24" customFormat="1" ht="24" x14ac:dyDescent="0.3">
      <c r="A29" s="263"/>
      <c r="B29" s="106">
        <v>4</v>
      </c>
      <c r="C29" s="116" t="s">
        <v>315</v>
      </c>
      <c r="D29" s="28" t="s">
        <v>207</v>
      </c>
      <c r="E29" s="28" t="s">
        <v>176</v>
      </c>
      <c r="F29" s="28" t="s">
        <v>206</v>
      </c>
      <c r="G29" s="28" t="s">
        <v>160</v>
      </c>
      <c r="H29" s="28" t="s">
        <v>204</v>
      </c>
      <c r="I29" s="28" t="s">
        <v>178</v>
      </c>
      <c r="J29" s="28" t="s">
        <v>210</v>
      </c>
      <c r="K29" s="28" t="s">
        <v>162</v>
      </c>
      <c r="L29" s="28" t="s">
        <v>188</v>
      </c>
      <c r="M29" s="28" t="s">
        <v>184</v>
      </c>
      <c r="N29" s="28" t="s">
        <v>212</v>
      </c>
      <c r="O29" s="28" t="s">
        <v>179</v>
      </c>
      <c r="P29" s="28" t="s">
        <v>213</v>
      </c>
      <c r="Q29" s="28" t="s">
        <v>167</v>
      </c>
      <c r="R29" s="108" t="s">
        <v>301</v>
      </c>
    </row>
    <row r="30" spans="1:18" s="24" customFormat="1" ht="24" x14ac:dyDescent="0.3">
      <c r="A30" s="267">
        <v>7</v>
      </c>
      <c r="B30" s="143">
        <v>1</v>
      </c>
      <c r="C30" s="144" t="s">
        <v>300</v>
      </c>
      <c r="D30" s="119" t="s">
        <v>171</v>
      </c>
      <c r="E30" s="145" t="s">
        <v>159</v>
      </c>
      <c r="F30" s="119" t="s">
        <v>180</v>
      </c>
      <c r="G30" s="119" t="s">
        <v>189</v>
      </c>
      <c r="H30" s="119" t="s">
        <v>158</v>
      </c>
      <c r="I30" s="119" t="s">
        <v>185</v>
      </c>
      <c r="J30" s="119" t="s">
        <v>168</v>
      </c>
      <c r="K30" s="119" t="s">
        <v>183</v>
      </c>
      <c r="L30" s="119" t="s">
        <v>211</v>
      </c>
      <c r="M30" s="119" t="s">
        <v>162</v>
      </c>
      <c r="N30" s="119" t="s">
        <v>164</v>
      </c>
      <c r="O30" s="119" t="s">
        <v>193</v>
      </c>
      <c r="P30" s="119" t="s">
        <v>186</v>
      </c>
      <c r="Q30" s="119" t="s">
        <v>212</v>
      </c>
      <c r="R30" s="125" t="s">
        <v>166</v>
      </c>
    </row>
    <row r="31" spans="1:18" s="24" customFormat="1" ht="24" x14ac:dyDescent="0.3">
      <c r="A31" s="268"/>
      <c r="B31" s="146">
        <v>2</v>
      </c>
      <c r="C31" s="147" t="s">
        <v>313</v>
      </c>
      <c r="D31" s="121" t="s">
        <v>189</v>
      </c>
      <c r="E31" s="121" t="s">
        <v>171</v>
      </c>
      <c r="F31" s="121" t="s">
        <v>180</v>
      </c>
      <c r="G31" s="121" t="s">
        <v>208</v>
      </c>
      <c r="H31" s="121" t="s">
        <v>206</v>
      </c>
      <c r="I31" s="121" t="s">
        <v>178</v>
      </c>
      <c r="J31" s="121" t="s">
        <v>190</v>
      </c>
      <c r="K31" s="121" t="s">
        <v>183</v>
      </c>
      <c r="L31" s="121" t="s">
        <v>211</v>
      </c>
      <c r="M31" s="121" t="s">
        <v>210</v>
      </c>
      <c r="N31" s="121" t="s">
        <v>174</v>
      </c>
      <c r="O31" s="121" t="s">
        <v>193</v>
      </c>
      <c r="P31" s="121" t="s">
        <v>186</v>
      </c>
      <c r="Q31" s="121" t="s">
        <v>212</v>
      </c>
      <c r="R31" s="126" t="s">
        <v>217</v>
      </c>
    </row>
    <row r="32" spans="1:18" s="24" customFormat="1" ht="24" x14ac:dyDescent="0.3">
      <c r="A32" s="268"/>
      <c r="B32" s="146">
        <v>3</v>
      </c>
      <c r="C32" s="147" t="s">
        <v>314</v>
      </c>
      <c r="D32" s="121" t="s">
        <v>159</v>
      </c>
      <c r="E32" s="121" t="s">
        <v>189</v>
      </c>
      <c r="F32" s="121" t="s">
        <v>171</v>
      </c>
      <c r="G32" s="121" t="s">
        <v>208</v>
      </c>
      <c r="H32" s="121" t="s">
        <v>206</v>
      </c>
      <c r="I32" s="121" t="s">
        <v>168</v>
      </c>
      <c r="J32" s="121" t="s">
        <v>167</v>
      </c>
      <c r="K32" s="121" t="s">
        <v>209</v>
      </c>
      <c r="L32" s="121" t="s">
        <v>190</v>
      </c>
      <c r="M32" s="121" t="s">
        <v>185</v>
      </c>
      <c r="N32" s="121" t="s">
        <v>191</v>
      </c>
      <c r="O32" s="121" t="s">
        <v>182</v>
      </c>
      <c r="P32" s="121" t="s">
        <v>217</v>
      </c>
      <c r="Q32" s="121" t="s">
        <v>164</v>
      </c>
      <c r="R32" s="126" t="s">
        <v>169</v>
      </c>
    </row>
    <row r="33" spans="1:18" s="24" customFormat="1" ht="19.5" thickBot="1" x14ac:dyDescent="0.35">
      <c r="A33" s="269"/>
      <c r="B33" s="150">
        <v>4</v>
      </c>
      <c r="C33" s="151" t="s">
        <v>315</v>
      </c>
      <c r="D33" s="128" t="s">
        <v>306</v>
      </c>
      <c r="E33" s="128" t="s">
        <v>306</v>
      </c>
      <c r="F33" s="128" t="s">
        <v>306</v>
      </c>
      <c r="G33" s="128" t="s">
        <v>306</v>
      </c>
      <c r="H33" s="128" t="s">
        <v>306</v>
      </c>
      <c r="I33" s="128" t="s">
        <v>306</v>
      </c>
      <c r="J33" s="128" t="s">
        <v>306</v>
      </c>
      <c r="K33" s="128" t="s">
        <v>306</v>
      </c>
      <c r="L33" s="128" t="s">
        <v>306</v>
      </c>
      <c r="M33" s="128" t="s">
        <v>306</v>
      </c>
      <c r="N33" s="128" t="s">
        <v>306</v>
      </c>
      <c r="O33" s="128" t="s">
        <v>306</v>
      </c>
      <c r="P33" s="128" t="s">
        <v>306</v>
      </c>
      <c r="Q33" s="128" t="s">
        <v>306</v>
      </c>
      <c r="R33" s="129" t="s">
        <v>306</v>
      </c>
    </row>
    <row r="34" spans="1:18" s="32" customFormat="1" ht="14.25" customHeight="1" thickTop="1" thickBot="1" x14ac:dyDescent="0.35">
      <c r="A34" s="29"/>
      <c r="B34" s="99"/>
      <c r="C34" s="11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</row>
    <row r="35" spans="1:18" ht="24" thickTop="1" thickBot="1" x14ac:dyDescent="0.35">
      <c r="A35" s="278" t="s">
        <v>195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80"/>
    </row>
    <row r="36" spans="1:18" ht="19.5" thickTop="1" x14ac:dyDescent="0.25">
      <c r="A36" s="271" t="s">
        <v>128</v>
      </c>
      <c r="B36" s="97"/>
      <c r="C36" s="273" t="s">
        <v>129</v>
      </c>
      <c r="D36" s="109" t="s">
        <v>130</v>
      </c>
      <c r="E36" s="110" t="s">
        <v>131</v>
      </c>
      <c r="F36" s="110" t="s">
        <v>132</v>
      </c>
      <c r="G36" s="110" t="s">
        <v>133</v>
      </c>
      <c r="H36" s="110" t="s">
        <v>134</v>
      </c>
      <c r="I36" s="110" t="s">
        <v>135</v>
      </c>
      <c r="J36" s="110" t="s">
        <v>136</v>
      </c>
      <c r="K36" s="110" t="s">
        <v>137</v>
      </c>
      <c r="L36" s="110" t="s">
        <v>138</v>
      </c>
      <c r="M36" s="110" t="s">
        <v>139</v>
      </c>
      <c r="N36" s="110" t="s">
        <v>140</v>
      </c>
      <c r="O36" s="110" t="s">
        <v>141</v>
      </c>
      <c r="P36" s="110" t="s">
        <v>142</v>
      </c>
      <c r="Q36" s="110" t="s">
        <v>143</v>
      </c>
      <c r="R36" s="111" t="s">
        <v>144</v>
      </c>
    </row>
    <row r="37" spans="1:18" ht="15" customHeight="1" x14ac:dyDescent="0.25">
      <c r="A37" s="272"/>
      <c r="B37" s="98"/>
      <c r="C37" s="274"/>
      <c r="D37" s="112" t="s">
        <v>145</v>
      </c>
      <c r="E37" s="112" t="s">
        <v>146</v>
      </c>
      <c r="F37" s="112" t="s">
        <v>147</v>
      </c>
      <c r="G37" s="112" t="s">
        <v>148</v>
      </c>
      <c r="H37" s="112" t="s">
        <v>149</v>
      </c>
      <c r="I37" s="112" t="s">
        <v>69</v>
      </c>
      <c r="J37" s="112" t="s">
        <v>150</v>
      </c>
      <c r="K37" s="112" t="s">
        <v>151</v>
      </c>
      <c r="L37" s="112" t="s">
        <v>152</v>
      </c>
      <c r="M37" s="112" t="s">
        <v>153</v>
      </c>
      <c r="N37" s="112" t="s">
        <v>78</v>
      </c>
      <c r="O37" s="112" t="s">
        <v>154</v>
      </c>
      <c r="P37" s="112" t="s">
        <v>155</v>
      </c>
      <c r="Q37" s="112" t="s">
        <v>156</v>
      </c>
      <c r="R37" s="113" t="s">
        <v>157</v>
      </c>
    </row>
    <row r="38" spans="1:18" ht="24" x14ac:dyDescent="0.25">
      <c r="A38" s="261">
        <v>2</v>
      </c>
      <c r="B38" s="122">
        <v>1</v>
      </c>
      <c r="C38" s="130" t="s">
        <v>316</v>
      </c>
      <c r="D38" s="27" t="s">
        <v>196</v>
      </c>
      <c r="E38" s="27"/>
      <c r="F38" s="27"/>
      <c r="G38" s="27"/>
      <c r="H38" s="27"/>
      <c r="I38" s="27" t="s">
        <v>200</v>
      </c>
      <c r="J38" s="27" t="s">
        <v>197</v>
      </c>
      <c r="K38" s="27"/>
      <c r="L38" s="27"/>
      <c r="M38" s="27" t="s">
        <v>329</v>
      </c>
      <c r="N38" s="27"/>
      <c r="O38" s="27"/>
      <c r="P38" s="27" t="s">
        <v>199</v>
      </c>
      <c r="Q38" s="27"/>
      <c r="R38" s="102" t="s">
        <v>312</v>
      </c>
    </row>
    <row r="39" spans="1:18" ht="24" x14ac:dyDescent="0.25">
      <c r="A39" s="262"/>
      <c r="B39" s="123">
        <v>2</v>
      </c>
      <c r="C39" s="131" t="s">
        <v>317</v>
      </c>
      <c r="D39" s="100" t="s">
        <v>196</v>
      </c>
      <c r="E39" s="100"/>
      <c r="F39" s="104"/>
      <c r="G39" s="104"/>
      <c r="H39" s="104"/>
      <c r="I39" s="100" t="s">
        <v>200</v>
      </c>
      <c r="J39" s="100" t="s">
        <v>197</v>
      </c>
      <c r="K39" s="100"/>
      <c r="L39" s="100"/>
      <c r="M39" s="100" t="s">
        <v>329</v>
      </c>
      <c r="N39" s="100" t="s">
        <v>198</v>
      </c>
      <c r="O39" s="100"/>
      <c r="P39" s="100" t="s">
        <v>199</v>
      </c>
      <c r="Q39" s="100"/>
      <c r="R39" s="105" t="s">
        <v>201</v>
      </c>
    </row>
    <row r="40" spans="1:18" ht="24" x14ac:dyDescent="0.25">
      <c r="A40" s="262"/>
      <c r="B40" s="123">
        <v>3</v>
      </c>
      <c r="C40" s="131" t="s">
        <v>318</v>
      </c>
      <c r="D40" s="104" t="s">
        <v>312</v>
      </c>
      <c r="E40" s="104" t="s">
        <v>196</v>
      </c>
      <c r="F40" s="104"/>
      <c r="G40" s="104"/>
      <c r="H40" s="104"/>
      <c r="I40" s="100" t="s">
        <v>197</v>
      </c>
      <c r="J40" s="100" t="s">
        <v>309</v>
      </c>
      <c r="K40" s="100"/>
      <c r="L40" s="100" t="s">
        <v>328</v>
      </c>
      <c r="M40" s="100" t="s">
        <v>200</v>
      </c>
      <c r="N40" s="100" t="s">
        <v>199</v>
      </c>
      <c r="O40" s="100"/>
      <c r="P40" s="100" t="s">
        <v>198</v>
      </c>
      <c r="Q40" s="100" t="s">
        <v>201</v>
      </c>
      <c r="R40" s="133"/>
    </row>
    <row r="41" spans="1:18" ht="24" x14ac:dyDescent="0.25">
      <c r="A41" s="263"/>
      <c r="B41" s="124">
        <v>4</v>
      </c>
      <c r="C41" s="132" t="s">
        <v>319</v>
      </c>
      <c r="D41" s="107"/>
      <c r="E41" s="107" t="s">
        <v>196</v>
      </c>
      <c r="F41" s="107"/>
      <c r="G41" s="107"/>
      <c r="H41" s="107"/>
      <c r="I41" s="28" t="s">
        <v>197</v>
      </c>
      <c r="J41" s="28"/>
      <c r="K41" s="28"/>
      <c r="L41" s="28" t="s">
        <v>328</v>
      </c>
      <c r="M41" s="28" t="s">
        <v>200</v>
      </c>
      <c r="N41" s="28" t="s">
        <v>199</v>
      </c>
      <c r="O41" s="28"/>
      <c r="P41" s="28"/>
      <c r="Q41" s="104" t="s">
        <v>312</v>
      </c>
      <c r="R41" s="108"/>
    </row>
    <row r="42" spans="1:18" ht="24" x14ac:dyDescent="0.25">
      <c r="A42" s="275">
        <v>4</v>
      </c>
      <c r="B42" s="137">
        <v>1</v>
      </c>
      <c r="C42" s="134" t="s">
        <v>316</v>
      </c>
      <c r="D42" s="138"/>
      <c r="E42" s="138"/>
      <c r="F42" s="138" t="s">
        <v>196</v>
      </c>
      <c r="G42" s="138"/>
      <c r="H42" s="140" t="s">
        <v>308</v>
      </c>
      <c r="I42" s="138"/>
      <c r="J42" s="138"/>
      <c r="K42" s="138" t="s">
        <v>197</v>
      </c>
      <c r="L42" s="138" t="s">
        <v>200</v>
      </c>
      <c r="M42" s="138"/>
      <c r="N42" s="138"/>
      <c r="O42" s="138" t="s">
        <v>199</v>
      </c>
      <c r="P42" s="138"/>
      <c r="Q42" s="138"/>
      <c r="R42" s="153" t="s">
        <v>202</v>
      </c>
    </row>
    <row r="43" spans="1:18" ht="24" x14ac:dyDescent="0.25">
      <c r="A43" s="276"/>
      <c r="B43" s="139">
        <v>2</v>
      </c>
      <c r="C43" s="135" t="s">
        <v>317</v>
      </c>
      <c r="D43" s="140"/>
      <c r="E43" s="140"/>
      <c r="F43" s="140" t="s">
        <v>196</v>
      </c>
      <c r="G43" s="140" t="s">
        <v>308</v>
      </c>
      <c r="H43" s="140"/>
      <c r="I43" s="140"/>
      <c r="J43" s="140"/>
      <c r="K43" s="140" t="s">
        <v>197</v>
      </c>
      <c r="L43" s="140" t="s">
        <v>200</v>
      </c>
      <c r="M43" s="140"/>
      <c r="N43" s="140"/>
      <c r="O43" s="140" t="s">
        <v>199</v>
      </c>
      <c r="P43" s="140"/>
      <c r="Q43" s="140" t="s">
        <v>310</v>
      </c>
      <c r="R43" s="154" t="s">
        <v>202</v>
      </c>
    </row>
    <row r="44" spans="1:18" ht="24" x14ac:dyDescent="0.25">
      <c r="A44" s="276"/>
      <c r="B44" s="139">
        <v>3</v>
      </c>
      <c r="C44" s="135" t="s">
        <v>318</v>
      </c>
      <c r="D44" s="140"/>
      <c r="E44" s="140"/>
      <c r="F44" s="140"/>
      <c r="G44" s="140" t="s">
        <v>196</v>
      </c>
      <c r="H44" s="140" t="s">
        <v>202</v>
      </c>
      <c r="I44" s="140"/>
      <c r="J44" s="140"/>
      <c r="K44" s="140" t="s">
        <v>203</v>
      </c>
      <c r="L44" s="140" t="s">
        <v>197</v>
      </c>
      <c r="M44" s="140"/>
      <c r="N44" s="140"/>
      <c r="O44" s="140" t="s">
        <v>310</v>
      </c>
      <c r="P44" s="140"/>
      <c r="Q44" s="140" t="s">
        <v>200</v>
      </c>
      <c r="R44" s="154" t="s">
        <v>311</v>
      </c>
    </row>
    <row r="45" spans="1:18" ht="24" x14ac:dyDescent="0.25">
      <c r="A45" s="277"/>
      <c r="B45" s="141">
        <v>4</v>
      </c>
      <c r="C45" s="136" t="s">
        <v>319</v>
      </c>
      <c r="D45" s="142"/>
      <c r="E45" s="142"/>
      <c r="F45" s="142"/>
      <c r="G45" s="142" t="s">
        <v>196</v>
      </c>
      <c r="H45" s="142" t="s">
        <v>202</v>
      </c>
      <c r="I45" s="142"/>
      <c r="J45" s="142"/>
      <c r="K45" s="142" t="s">
        <v>203</v>
      </c>
      <c r="L45" s="142" t="s">
        <v>197</v>
      </c>
      <c r="M45" s="142"/>
      <c r="N45" s="142"/>
      <c r="O45" s="142"/>
      <c r="P45" s="142"/>
      <c r="Q45" s="142" t="s">
        <v>200</v>
      </c>
      <c r="R45" s="155"/>
    </row>
    <row r="46" spans="1:18" ht="24" x14ac:dyDescent="0.25">
      <c r="A46" s="261">
        <v>6</v>
      </c>
      <c r="B46" s="122">
        <v>1</v>
      </c>
      <c r="C46" s="130" t="s">
        <v>316</v>
      </c>
      <c r="D46" s="27" t="s">
        <v>203</v>
      </c>
      <c r="E46" s="27"/>
      <c r="F46" s="27" t="s">
        <v>307</v>
      </c>
      <c r="G46" s="27" t="s">
        <v>199</v>
      </c>
      <c r="H46" s="27"/>
      <c r="I46" s="27"/>
      <c r="J46" s="27" t="s">
        <v>324</v>
      </c>
      <c r="K46" s="27"/>
      <c r="L46" s="27" t="s">
        <v>320</v>
      </c>
      <c r="M46" s="27" t="s">
        <v>197</v>
      </c>
      <c r="N46" s="27"/>
      <c r="O46" s="27" t="s">
        <v>309</v>
      </c>
      <c r="P46" s="27"/>
      <c r="Q46" s="27"/>
      <c r="R46" s="102"/>
    </row>
    <row r="47" spans="1:18" ht="24" x14ac:dyDescent="0.25">
      <c r="A47" s="262"/>
      <c r="B47" s="123">
        <v>2</v>
      </c>
      <c r="C47" s="131" t="s">
        <v>317</v>
      </c>
      <c r="D47" s="100" t="s">
        <v>203</v>
      </c>
      <c r="E47" s="100" t="s">
        <v>307</v>
      </c>
      <c r="F47" s="100"/>
      <c r="G47" s="100" t="s">
        <v>199</v>
      </c>
      <c r="H47" s="100"/>
      <c r="I47" s="100" t="s">
        <v>309</v>
      </c>
      <c r="J47" s="100" t="s">
        <v>324</v>
      </c>
      <c r="K47" s="100" t="s">
        <v>320</v>
      </c>
      <c r="L47" s="100" t="s">
        <v>325</v>
      </c>
      <c r="M47" s="100" t="s">
        <v>197</v>
      </c>
      <c r="N47" s="100"/>
      <c r="O47" s="100" t="s">
        <v>201</v>
      </c>
      <c r="P47" s="100"/>
      <c r="Q47" s="100"/>
      <c r="R47" s="105"/>
    </row>
    <row r="48" spans="1:18" ht="24" x14ac:dyDescent="0.25">
      <c r="A48" s="262"/>
      <c r="B48" s="123">
        <v>3</v>
      </c>
      <c r="C48" s="131" t="s">
        <v>318</v>
      </c>
      <c r="D48" s="100"/>
      <c r="E48" s="100" t="s">
        <v>203</v>
      </c>
      <c r="F48" s="100" t="s">
        <v>199</v>
      </c>
      <c r="G48" s="100"/>
      <c r="H48" s="100" t="s">
        <v>196</v>
      </c>
      <c r="I48" s="100" t="s">
        <v>327</v>
      </c>
      <c r="J48" s="100" t="s">
        <v>200</v>
      </c>
      <c r="K48" s="100" t="s">
        <v>326</v>
      </c>
      <c r="L48" s="100" t="s">
        <v>325</v>
      </c>
      <c r="M48" s="100" t="s">
        <v>320</v>
      </c>
      <c r="N48" s="100" t="s">
        <v>309</v>
      </c>
      <c r="O48" s="100"/>
      <c r="P48" s="100" t="s">
        <v>201</v>
      </c>
      <c r="Q48" s="100"/>
      <c r="R48" s="105"/>
    </row>
    <row r="49" spans="1:18" ht="24.75" thickBot="1" x14ac:dyDescent="0.3">
      <c r="A49" s="270"/>
      <c r="B49" s="156">
        <v>4</v>
      </c>
      <c r="C49" s="157" t="s">
        <v>319</v>
      </c>
      <c r="D49" s="158"/>
      <c r="E49" s="158" t="s">
        <v>203</v>
      </c>
      <c r="F49" s="158" t="s">
        <v>199</v>
      </c>
      <c r="G49" s="158"/>
      <c r="H49" s="158" t="s">
        <v>196</v>
      </c>
      <c r="I49" s="158" t="s">
        <v>327</v>
      </c>
      <c r="J49" s="158" t="s">
        <v>200</v>
      </c>
      <c r="K49" s="158" t="s">
        <v>326</v>
      </c>
      <c r="L49" s="158"/>
      <c r="M49" s="158"/>
      <c r="N49" s="158" t="s">
        <v>201</v>
      </c>
      <c r="O49" s="158"/>
      <c r="P49" s="158" t="s">
        <v>309</v>
      </c>
      <c r="Q49" s="158"/>
      <c r="R49" s="159"/>
    </row>
    <row r="50" spans="1:18" ht="15.75" customHeight="1" thickTop="1" x14ac:dyDescent="0.25"/>
    <row r="51" spans="1:18" ht="15.75" customHeight="1" x14ac:dyDescent="0.25"/>
    <row r="52" spans="1:18" ht="15.75" customHeight="1" x14ac:dyDescent="0.25"/>
    <row r="53" spans="1:18" ht="15.75" customHeight="1" x14ac:dyDescent="0.25"/>
    <row r="54" spans="1:18" ht="15.75" customHeight="1" x14ac:dyDescent="0.25"/>
    <row r="55" spans="1:18" ht="15.75" customHeight="1" x14ac:dyDescent="0.25"/>
    <row r="56" spans="1:18" ht="15.75" customHeight="1" x14ac:dyDescent="0.25"/>
    <row r="57" spans="1:18" ht="15.75" customHeight="1" x14ac:dyDescent="0.25"/>
    <row r="58" spans="1:18" ht="15.75" customHeight="1" x14ac:dyDescent="0.25"/>
    <row r="59" spans="1:18" ht="15.75" customHeight="1" x14ac:dyDescent="0.25"/>
    <row r="60" spans="1:18" ht="15.75" customHeight="1" x14ac:dyDescent="0.25"/>
    <row r="61" spans="1:18" ht="15.75" customHeight="1" x14ac:dyDescent="0.25"/>
    <row r="62" spans="1:18" ht="15.75" customHeight="1" x14ac:dyDescent="0.25"/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</sheetData>
  <mergeCells count="21">
    <mergeCell ref="A8:A9"/>
    <mergeCell ref="C8:C9"/>
    <mergeCell ref="A1:H1"/>
    <mergeCell ref="I1:R1"/>
    <mergeCell ref="A2:H2"/>
    <mergeCell ref="I2:R2"/>
    <mergeCell ref="A4:R4"/>
    <mergeCell ref="A7:R7"/>
    <mergeCell ref="B8:B9"/>
    <mergeCell ref="A30:A33"/>
    <mergeCell ref="A46:A49"/>
    <mergeCell ref="A36:A37"/>
    <mergeCell ref="C36:C37"/>
    <mergeCell ref="A38:A41"/>
    <mergeCell ref="A42:A45"/>
    <mergeCell ref="A35:R35"/>
    <mergeCell ref="A10:A13"/>
    <mergeCell ref="A14:A17"/>
    <mergeCell ref="A18:A21"/>
    <mergeCell ref="A22:A25"/>
    <mergeCell ref="A26:A29"/>
  </mergeCells>
  <pageMargins left="0.2" right="0.2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pccm</vt:lpstr>
      <vt:lpstr>tiết - cột KT</vt:lpstr>
      <vt:lpstr>THỜI KHÓA BIỂU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hoang nguyen</cp:lastModifiedBy>
  <cp:lastPrinted>2021-11-14T01:39:44Z</cp:lastPrinted>
  <dcterms:created xsi:type="dcterms:W3CDTF">2021-10-19T03:30:18Z</dcterms:created>
  <dcterms:modified xsi:type="dcterms:W3CDTF">2021-11-15T00:37:40Z</dcterms:modified>
</cp:coreProperties>
</file>